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Lidija\Downloads\"/>
    </mc:Choice>
  </mc:AlternateContent>
  <xr:revisionPtr revIDLastSave="0" documentId="13_ncr:1_{B00A9707-A0A5-49C1-B322-43B0EDA09346}" xr6:coauthVersionLast="47" xr6:coauthVersionMax="47" xr10:uidLastSave="{00000000-0000-0000-0000-000000000000}"/>
  <bookViews>
    <workbookView xWindow="-108" yWindow="-108" windowWidth="23256" windowHeight="12456" tabRatio="949" activeTab="6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financiranja-ekonomska'!$A$1:$G$11</definedName>
    <definedName name="_xlnm.Print_Area" localSheetId="5">' Račun financiranja-izvori'!$B$1:$G$10</definedName>
    <definedName name="_xlnm.Print_Area" localSheetId="1">' Račun prihoda i rashoda-ekonom'!$A$1:$G$24</definedName>
    <definedName name="_xlnm.Print_Area" localSheetId="2">' Račun prihoda i rashoda-izvori'!$B$1:$G$30</definedName>
    <definedName name="_xlnm.Print_Area" localSheetId="3">' Račun rashoda-funkcija'!$B$1:$G$7</definedName>
    <definedName name="_xlnm.Print_Area" localSheetId="6">'POSEBNI DIO'!$A$2:$G$41</definedName>
    <definedName name="_xlnm.Print_Area" localSheetId="0">SAŽETAK!$A$1:$J$26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7" l="1"/>
  <c r="D36" i="7" s="1"/>
  <c r="D35" i="7" s="1"/>
  <c r="D34" i="7" s="1"/>
  <c r="D33" i="7" s="1"/>
  <c r="D32" i="7" s="1"/>
  <c r="D31" i="7" s="1"/>
  <c r="G62" i="7"/>
  <c r="G61" i="7" s="1"/>
  <c r="G60" i="7" s="1"/>
  <c r="G59" i="7" s="1"/>
  <c r="F62" i="7"/>
  <c r="F61" i="7" s="1"/>
  <c r="F60" i="7" s="1"/>
  <c r="F59" i="7" s="1"/>
  <c r="C62" i="7"/>
  <c r="D62" i="7"/>
  <c r="F39" i="1"/>
  <c r="F31" i="1"/>
  <c r="G23" i="1" l="1"/>
  <c r="G24" i="1" s="1"/>
  <c r="H23" i="1"/>
  <c r="H24" i="1" s="1"/>
  <c r="I23" i="1"/>
  <c r="I24" i="1" s="1"/>
  <c r="J23" i="1"/>
  <c r="J24" i="1" s="1"/>
  <c r="F24" i="1"/>
  <c r="F23" i="1"/>
  <c r="H13" i="1" l="1"/>
  <c r="E6" i="9" l="1"/>
  <c r="F6" i="9"/>
  <c r="G6" i="9"/>
  <c r="G13" i="1"/>
  <c r="H10" i="1"/>
  <c r="C10" i="7" l="1"/>
  <c r="C9" i="7" s="1"/>
  <c r="E10" i="7"/>
  <c r="E9" i="7" s="1"/>
  <c r="F10" i="7"/>
  <c r="F9" i="7" s="1"/>
  <c r="G10" i="7"/>
  <c r="G9" i="7" s="1"/>
  <c r="D10" i="7"/>
  <c r="C30" i="7" l="1"/>
  <c r="C28" i="7"/>
  <c r="C27" i="7" s="1"/>
  <c r="C51" i="7"/>
  <c r="C50" i="7" s="1"/>
  <c r="E51" i="7"/>
  <c r="E50" i="7" s="1"/>
  <c r="F51" i="7"/>
  <c r="F50" i="7" s="1"/>
  <c r="G51" i="7"/>
  <c r="G50" i="7" s="1"/>
  <c r="D51" i="7"/>
  <c r="C47" i="7"/>
  <c r="C46" i="7" s="1"/>
  <c r="C44" i="7"/>
  <c r="C42" i="7"/>
  <c r="E47" i="7"/>
  <c r="E46" i="7" s="1"/>
  <c r="F47" i="7"/>
  <c r="F46" i="7" s="1"/>
  <c r="G47" i="7"/>
  <c r="G46" i="7" s="1"/>
  <c r="E42" i="7"/>
  <c r="F42" i="7"/>
  <c r="F41" i="7" s="1"/>
  <c r="G42" i="7"/>
  <c r="E44" i="7"/>
  <c r="F44" i="7"/>
  <c r="G44" i="7"/>
  <c r="D47" i="7"/>
  <c r="D46" i="7" s="1"/>
  <c r="E28" i="7"/>
  <c r="E27" i="7" s="1"/>
  <c r="F28" i="7"/>
  <c r="F27" i="7" s="1"/>
  <c r="G28" i="7"/>
  <c r="G27" i="7" s="1"/>
  <c r="D28" i="7"/>
  <c r="D27" i="7" s="1"/>
  <c r="D24" i="7"/>
  <c r="D23" i="7" s="1"/>
  <c r="E24" i="7"/>
  <c r="E23" i="7" s="1"/>
  <c r="F24" i="7"/>
  <c r="F23" i="7" s="1"/>
  <c r="G24" i="7"/>
  <c r="G23" i="7" s="1"/>
  <c r="C24" i="7"/>
  <c r="C23" i="7" s="1"/>
  <c r="D21" i="7"/>
  <c r="D20" i="7" s="1"/>
  <c r="E21" i="7"/>
  <c r="E20" i="7" s="1"/>
  <c r="E16" i="7" s="1"/>
  <c r="E15" i="7" s="1"/>
  <c r="F21" i="7"/>
  <c r="F20" i="7" s="1"/>
  <c r="F16" i="7" s="1"/>
  <c r="F15" i="7" s="1"/>
  <c r="G21" i="7"/>
  <c r="G20" i="7" s="1"/>
  <c r="G16" i="7" s="1"/>
  <c r="G15" i="7" s="1"/>
  <c r="C21" i="7"/>
  <c r="C20" i="7" s="1"/>
  <c r="C16" i="7"/>
  <c r="C15" i="7" s="1"/>
  <c r="D9" i="7"/>
  <c r="D30" i="7"/>
  <c r="E30" i="7"/>
  <c r="F30" i="7"/>
  <c r="G30" i="7"/>
  <c r="E34" i="7"/>
  <c r="E33" i="7" s="1"/>
  <c r="F34" i="7"/>
  <c r="G34" i="7"/>
  <c r="G37" i="7"/>
  <c r="D42" i="7"/>
  <c r="D44" i="7"/>
  <c r="E54" i="7"/>
  <c r="E53" i="7" s="1"/>
  <c r="E58" i="7"/>
  <c r="E57" i="7" s="1"/>
  <c r="F58" i="7"/>
  <c r="F57" i="7" s="1"/>
  <c r="F56" i="7" s="1"/>
  <c r="F55" i="7" s="1"/>
  <c r="F54" i="7" s="1"/>
  <c r="F53" i="7" s="1"/>
  <c r="G58" i="7"/>
  <c r="G57" i="7" s="1"/>
  <c r="G56" i="7" s="1"/>
  <c r="G55" i="7" s="1"/>
  <c r="G54" i="7" s="1"/>
  <c r="G53" i="7" s="1"/>
  <c r="D61" i="7"/>
  <c r="D60" i="7" s="1"/>
  <c r="D59" i="7" s="1"/>
  <c r="D58" i="7" s="1"/>
  <c r="D57" i="7" s="1"/>
  <c r="E61" i="7"/>
  <c r="E60" i="7" s="1"/>
  <c r="C61" i="7"/>
  <c r="C60" i="7" s="1"/>
  <c r="C59" i="7" s="1"/>
  <c r="C58" i="7" s="1"/>
  <c r="C57" i="7" s="1"/>
  <c r="C56" i="7" s="1"/>
  <c r="C54" i="7"/>
  <c r="C53" i="7" s="1"/>
  <c r="C34" i="7"/>
  <c r="C33" i="7" s="1"/>
  <c r="D6" i="10"/>
  <c r="E6" i="10"/>
  <c r="F6" i="10"/>
  <c r="G6" i="10"/>
  <c r="C6" i="10"/>
  <c r="F23" i="9"/>
  <c r="G23" i="9"/>
  <c r="E23" i="9"/>
  <c r="D23" i="9"/>
  <c r="C6" i="9"/>
  <c r="D6" i="9"/>
  <c r="C23" i="9"/>
  <c r="E10" i="3"/>
  <c r="G41" i="7" l="1"/>
  <c r="C8" i="7"/>
  <c r="G33" i="7"/>
  <c r="G26" i="7"/>
  <c r="F33" i="7"/>
  <c r="F26" i="7"/>
  <c r="E26" i="7"/>
  <c r="D26" i="7"/>
  <c r="G49" i="7"/>
  <c r="F49" i="7"/>
  <c r="E56" i="7"/>
  <c r="E49" i="7"/>
  <c r="C49" i="7"/>
  <c r="C26" i="7"/>
  <c r="C41" i="7"/>
  <c r="C40" i="7" s="1"/>
  <c r="F40" i="7"/>
  <c r="G40" i="7"/>
  <c r="E41" i="7"/>
  <c r="E40" i="7" s="1"/>
  <c r="D41" i="7"/>
  <c r="D40" i="7" s="1"/>
  <c r="G8" i="7"/>
  <c r="F8" i="7"/>
  <c r="E8" i="7"/>
  <c r="D16" i="7"/>
  <c r="D15" i="7" s="1"/>
  <c r="D8" i="7" s="1"/>
  <c r="D56" i="7"/>
  <c r="D55" i="7" s="1"/>
  <c r="D54" i="7" s="1"/>
  <c r="D53" i="7" s="1"/>
  <c r="C9" i="3"/>
  <c r="D22" i="3"/>
  <c r="E22" i="3"/>
  <c r="F22" i="3"/>
  <c r="G22" i="3"/>
  <c r="D18" i="3"/>
  <c r="E18" i="3"/>
  <c r="F18" i="3"/>
  <c r="G18" i="3"/>
  <c r="C22" i="3"/>
  <c r="C18" i="3"/>
  <c r="D9" i="3"/>
  <c r="E9" i="3"/>
  <c r="F9" i="3"/>
  <c r="G9" i="3"/>
  <c r="F7" i="7" l="1"/>
  <c r="F6" i="7" s="1"/>
  <c r="C7" i="7"/>
  <c r="C6" i="7" s="1"/>
  <c r="G7" i="7"/>
  <c r="G6" i="7" s="1"/>
  <c r="E7" i="7"/>
  <c r="E6" i="7" s="1"/>
  <c r="C17" i="3"/>
  <c r="G17" i="3"/>
  <c r="F17" i="3"/>
  <c r="E17" i="3"/>
  <c r="D17" i="3"/>
  <c r="J12" i="1" l="1"/>
  <c r="I13" i="1"/>
  <c r="I12" i="1" s="1"/>
  <c r="I10" i="1"/>
  <c r="I9" i="1" s="1"/>
  <c r="H12" i="1"/>
  <c r="H9" i="1"/>
  <c r="J9" i="1"/>
  <c r="G12" i="1"/>
  <c r="G9" i="1"/>
  <c r="F9" i="1"/>
  <c r="F12" i="1"/>
  <c r="G15" i="1" l="1"/>
  <c r="I15" i="1"/>
  <c r="F15" i="1"/>
  <c r="J15" i="1"/>
  <c r="H15" i="1"/>
  <c r="D50" i="7"/>
  <c r="D49" i="7" s="1"/>
  <c r="D7" i="7" s="1"/>
  <c r="D6" i="7" s="1"/>
</calcChain>
</file>

<file path=xl/sharedStrings.xml><?xml version="1.0" encoding="utf-8"?>
<sst xmlns="http://schemas.openxmlformats.org/spreadsheetml/2006/main" count="307" uniqueCount="120">
  <si>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</si>
  <si>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</si>
  <si>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</si>
  <si>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</si>
  <si>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</si>
  <si>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</si>
  <si>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</si>
  <si>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</si>
  <si>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</si>
  <si>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</si>
  <si>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</si>
  <si>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</si>
  <si>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</si>
  <si>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</si>
  <si>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</si>
  <si>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</si>
  <si>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</si>
  <si>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</si>
  <si>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</si>
  <si>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</si>
  <si>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</si>
  <si>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</si>
  <si>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</si>
  <si>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</si>
  <si>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</si>
  <si>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</si>
  <si>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</si>
  <si>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</si>
  <si>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</si>
  <si>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</si>
  <si>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</si>
  <si>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</si>
  <si>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</si>
  <si>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</si>
  <si>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</si>
  <si>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</si>
  <si>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</si>
  <si>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RAZRED I NAZIV</t>
  </si>
  <si>
    <t>Razred/
skupina</t>
  </si>
  <si>
    <t>Razred i naziv</t>
  </si>
  <si>
    <t>NAZIV</t>
  </si>
  <si>
    <t>Opći prihodi i primici</t>
  </si>
  <si>
    <t>Sredstva učešća za pomoći</t>
  </si>
  <si>
    <t>Doprinosi</t>
  </si>
  <si>
    <t>Doprinosi za mirovinsko osiguranje</t>
  </si>
  <si>
    <t>Vlastiti prihodi</t>
  </si>
  <si>
    <t>ŠIFRA</t>
  </si>
  <si>
    <t>IZVRŠENJE 
2024.</t>
  </si>
  <si>
    <t>TEKUĆI PLAN 
2025.</t>
  </si>
  <si>
    <t>PLAN 
2026.</t>
  </si>
  <si>
    <t>PROJEKCIJA 
2027.</t>
  </si>
  <si>
    <t>PROJEKCIJA
2028.</t>
  </si>
  <si>
    <t>63</t>
  </si>
  <si>
    <t>66</t>
  </si>
  <si>
    <t>Prihodi od prodaje proizvoda i robe te pruženih usluga i prihodi od donacija</t>
  </si>
  <si>
    <t>67</t>
  </si>
  <si>
    <t>Prihodi iz nadležnog proračuna i od HZZO-a temeljem ugovornih obveza</t>
  </si>
  <si>
    <t>34</t>
  </si>
  <si>
    <t>Financijski radhodi</t>
  </si>
  <si>
    <t>42</t>
  </si>
  <si>
    <t>Rashodi za nabavu proizvedene dugotrajne imovine</t>
  </si>
  <si>
    <t>68</t>
  </si>
  <si>
    <t>Kazne, upravne mjere i ostali prihodi</t>
  </si>
  <si>
    <t>IZVRŠENJE KORIŠTENJA PRENESENOG VIŠKA</t>
  </si>
  <si>
    <t>BROJČANA OZNAKA I NAZIV</t>
  </si>
  <si>
    <t>Vlastiti izvori</t>
  </si>
  <si>
    <t>Rezultat poslovanja</t>
  </si>
  <si>
    <t>Rezultat - višak/manjak</t>
  </si>
  <si>
    <t>Višak prihoda i primitaka</t>
  </si>
  <si>
    <t>Prihodi za posebne namjene</t>
  </si>
  <si>
    <t>Ostali prihodi za posebne namjene</t>
  </si>
  <si>
    <t>Donacije</t>
  </si>
  <si>
    <t>Pomoći iz drugih proračuna</t>
  </si>
  <si>
    <t>Pomoći</t>
  </si>
  <si>
    <t>Prihodi od prodaje ili zamjene nefinancijske imovine</t>
  </si>
  <si>
    <t>Funkcijska 08</t>
  </si>
  <si>
    <t>Rekreacija, kultura i religija</t>
  </si>
  <si>
    <t>Funkcijska 082</t>
  </si>
  <si>
    <t>Službe kulture</t>
  </si>
  <si>
    <t>Funkcijska 0820</t>
  </si>
  <si>
    <t>Proračunski korisnik 0240224859</t>
  </si>
  <si>
    <t>Izvor 1.1.</t>
  </si>
  <si>
    <t>OPĆI PRIHODI I PRIMICI</t>
  </si>
  <si>
    <t>Program A022124</t>
  </si>
  <si>
    <t>Aktivnost A022124A212401</t>
  </si>
  <si>
    <t xml:space="preserve"> 3</t>
  </si>
  <si>
    <t xml:space="preserve"> 31</t>
  </si>
  <si>
    <t xml:space="preserve"> 32</t>
  </si>
  <si>
    <t xml:space="preserve"> 34</t>
  </si>
  <si>
    <t>Financijski rashodi</t>
  </si>
  <si>
    <t xml:space="preserve"> 37</t>
  </si>
  <si>
    <t>Naknade građanima i kućanstvima na temelju osiguranja i druge naknade</t>
  </si>
  <si>
    <t>VLASTITI PRIHODI</t>
  </si>
  <si>
    <t>Izvor 3.1.</t>
  </si>
  <si>
    <t>Izvor 4.3.</t>
  </si>
  <si>
    <t>OSTALI PRIHODI ZA POSEBNE NAMJENE</t>
  </si>
  <si>
    <t>Izvor 6.1.</t>
  </si>
  <si>
    <t>Aktivnost A022124A212402</t>
  </si>
  <si>
    <t>Izvor 5.2.</t>
  </si>
  <si>
    <t>Aktivnost A022124A212403</t>
  </si>
  <si>
    <t>Izvor 7.1.</t>
  </si>
  <si>
    <t>PRIHODI OD PRODAJE ILI ZAMJ. NEF. IMOVINE I NAKN. S NASL. OS</t>
  </si>
  <si>
    <t>Aktivnost A022124K212401</t>
  </si>
  <si>
    <t>Aktivnost A022124T212401</t>
  </si>
  <si>
    <t>Aktivnost A022124T212402</t>
  </si>
  <si>
    <t>REDOVNA DJELATNOST PRORAČUNSKIH KORISNIKA</t>
  </si>
  <si>
    <t>CENTAR KULTURE RIBNJAK</t>
  </si>
  <si>
    <t>JAVNA UPRAVA I ADMINISTRACIJA</t>
  </si>
  <si>
    <t>PROGRAMSKA DJELATNOST JAVNIH USTANOVA</t>
  </si>
  <si>
    <t>ODRŽAVANJE I OPREMANJE USTANOVA U KULTURI</t>
  </si>
  <si>
    <t>PILOT PROJEKT SPARK</t>
  </si>
  <si>
    <t>PILOT PROJEKT SPARK 2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</si>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</sst>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A]_-;\-* #,##0.00\ [$€-41A]_-;_-* &quot;-&quot;??\ [$€-41A]_-;_-@_-"/>
    <numFmt numFmtId="165" formatCode="#,##0.00\ &quot;€&quot;"/>
    <numFmt numFmtId="166" formatCode="#,##0\ &quot;€&quot;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color rgb="FF000000"/>
      <name val="Arial"/>
      <family val="2"/>
    </font>
    <font>
      <sz val="8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rgb="FF000000"/>
      <name val="Arial"/>
      <family val="2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0" fontId="17" fillId="0" borderId="0"/>
    <xf numFmtId="0" fontId="17" fillId="0" borderId="0"/>
    <xf numFmtId="0" fontId="17" fillId="4" borderId="0" applyNumberFormat="0" applyBorder="0" applyAlignment="0" applyProtection="0"/>
    <xf numFmtId="43" fontId="17" fillId="0" borderId="0" applyFont="0" applyFill="0" applyBorder="0" applyAlignment="0" applyProtection="0"/>
    <xf numFmtId="0" fontId="9" fillId="0" borderId="0"/>
    <xf numFmtId="0" fontId="29" fillId="0" borderId="0"/>
  </cellStyleXfs>
  <cellXfs count="17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righ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" fillId="3" borderId="3" xfId="0" applyFont="1" applyFill="1" applyBorder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6" fillId="3" borderId="3" xfId="0" applyNumberFormat="1" applyFont="1" applyFill="1" applyBorder="1" applyAlignment="1">
      <alignment vertical="center" wrapText="1"/>
    </xf>
    <xf numFmtId="49" fontId="15" fillId="3" borderId="4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18" fillId="2" borderId="3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vertical="center" wrapText="1"/>
    </xf>
    <xf numFmtId="0" fontId="18" fillId="2" borderId="3" xfId="1" applyFont="1" applyFill="1" applyBorder="1" applyAlignment="1">
      <alignment vertical="center" wrapText="1"/>
    </xf>
    <xf numFmtId="49" fontId="19" fillId="0" borderId="6" xfId="0" applyNumberFormat="1" applyFont="1" applyBorder="1" applyAlignment="1">
      <alignment horizontal="left" vertical="center" wrapText="1" shrinkToFit="1" readingOrder="1"/>
    </xf>
    <xf numFmtId="49" fontId="19" fillId="0" borderId="7" xfId="0" applyNumberFormat="1" applyFont="1" applyBorder="1" applyAlignment="1">
      <alignment horizontal="left" vertical="center" wrapText="1" shrinkToFit="1" readingOrder="1"/>
    </xf>
    <xf numFmtId="0" fontId="23" fillId="2" borderId="3" xfId="3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quotePrefix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 wrapText="1"/>
    </xf>
    <xf numFmtId="164" fontId="22" fillId="2" borderId="0" xfId="0" applyNumberFormat="1" applyFont="1" applyFill="1"/>
    <xf numFmtId="0" fontId="10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11" fillId="2" borderId="1" xfId="0" applyFont="1" applyFill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9" fillId="0" borderId="10" xfId="0" applyFont="1" applyBorder="1" applyAlignment="1">
      <alignment vertical="center"/>
    </xf>
    <xf numFmtId="0" fontId="9" fillId="5" borderId="3" xfId="0" applyFont="1" applyFill="1" applyBorder="1" applyAlignment="1" applyProtection="1">
      <alignment vertical="top" wrapText="1" readingOrder="1"/>
      <protection locked="0"/>
    </xf>
    <xf numFmtId="0" fontId="9" fillId="5" borderId="3" xfId="0" applyFont="1" applyFill="1" applyBorder="1" applyAlignment="1" applyProtection="1">
      <alignment horizontal="left" vertical="top" wrapText="1" readingOrder="1"/>
      <protection locked="0"/>
    </xf>
    <xf numFmtId="0" fontId="24" fillId="2" borderId="3" xfId="1" applyFont="1" applyFill="1" applyBorder="1" applyAlignment="1">
      <alignment vertical="center" wrapText="1"/>
    </xf>
    <xf numFmtId="0" fontId="11" fillId="5" borderId="3" xfId="0" applyFont="1" applyFill="1" applyBorder="1" applyAlignment="1" applyProtection="1">
      <alignment vertical="top" wrapText="1" readingOrder="1"/>
      <protection locked="0"/>
    </xf>
    <xf numFmtId="49" fontId="25" fillId="0" borderId="7" xfId="0" applyNumberFormat="1" applyFont="1" applyBorder="1" applyAlignment="1">
      <alignment horizontal="left" vertical="center" wrapText="1" shrinkToFit="1" readingOrder="1"/>
    </xf>
    <xf numFmtId="0" fontId="11" fillId="5" borderId="0" xfId="0" applyFont="1" applyFill="1" applyAlignment="1" applyProtection="1">
      <alignment vertical="top" wrapText="1" readingOrder="1"/>
      <protection locked="0"/>
    </xf>
    <xf numFmtId="0" fontId="24" fillId="2" borderId="3" xfId="1" applyFont="1" applyFill="1" applyBorder="1" applyAlignment="1">
      <alignment horizontal="left" vertical="center" wrapText="1"/>
    </xf>
    <xf numFmtId="49" fontId="25" fillId="0" borderId="11" xfId="0" applyNumberFormat="1" applyFont="1" applyBorder="1" applyAlignment="1">
      <alignment horizontal="left" vertical="center" wrapText="1" shrinkToFit="1" readingOrder="1"/>
    </xf>
    <xf numFmtId="3" fontId="15" fillId="0" borderId="3" xfId="0" quotePrefix="1" applyNumberFormat="1" applyFont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3" fillId="0" borderId="0" xfId="0" applyNumberFormat="1" applyFont="1"/>
    <xf numFmtId="3" fontId="5" fillId="0" borderId="0" xfId="0" applyNumberFormat="1" applyFont="1" applyAlignment="1">
      <alignment horizontal="center" vertical="center" wrapText="1"/>
    </xf>
    <xf numFmtId="3" fontId="6" fillId="0" borderId="3" xfId="0" quotePrefix="1" applyNumberFormat="1" applyFont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7" fillId="0" borderId="0" xfId="0" quotePrefix="1" applyNumberFormat="1" applyFont="1" applyAlignment="1">
      <alignment horizontal="left" wrapText="1"/>
    </xf>
    <xf numFmtId="3" fontId="8" fillId="0" borderId="0" xfId="0" applyNumberFormat="1" applyFont="1" applyAlignment="1">
      <alignment wrapText="1"/>
    </xf>
    <xf numFmtId="3" fontId="13" fillId="0" borderId="0" xfId="0" applyNumberFormat="1" applyFont="1" applyAlignment="1">
      <alignment wrapText="1"/>
    </xf>
    <xf numFmtId="3" fontId="6" fillId="0" borderId="1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center" wrapText="1"/>
    </xf>
    <xf numFmtId="3" fontId="6" fillId="0" borderId="2" xfId="0" quotePrefix="1" applyNumberFormat="1" applyFont="1" applyBorder="1" applyAlignment="1">
      <alignment horizontal="left"/>
    </xf>
    <xf numFmtId="3" fontId="7" fillId="0" borderId="0" xfId="0" applyNumberFormat="1" applyFont="1" applyAlignment="1">
      <alignment horizontal="center" vertical="center" wrapText="1"/>
    </xf>
    <xf numFmtId="3" fontId="26" fillId="0" borderId="0" xfId="0" applyNumberFormat="1" applyFont="1" applyAlignment="1">
      <alignment wrapText="1"/>
    </xf>
    <xf numFmtId="3" fontId="27" fillId="0" borderId="0" xfId="0" quotePrefix="1" applyNumberFormat="1" applyFont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3" fontId="9" fillId="0" borderId="0" xfId="0" applyNumberFormat="1" applyFont="1"/>
    <xf numFmtId="3" fontId="11" fillId="0" borderId="1" xfId="0" quotePrefix="1" applyNumberFormat="1" applyFont="1" applyBorder="1" applyAlignment="1">
      <alignment horizontal="left" wrapText="1"/>
    </xf>
    <xf numFmtId="3" fontId="11" fillId="0" borderId="2" xfId="0" quotePrefix="1" applyNumberFormat="1" applyFont="1" applyBorder="1" applyAlignment="1">
      <alignment horizontal="left" wrapText="1"/>
    </xf>
    <xf numFmtId="3" fontId="11" fillId="0" borderId="2" xfId="0" quotePrefix="1" applyNumberFormat="1" applyFont="1" applyBorder="1" applyAlignment="1">
      <alignment horizontal="center" wrapText="1"/>
    </xf>
    <xf numFmtId="3" fontId="11" fillId="0" borderId="2" xfId="0" quotePrefix="1" applyNumberFormat="1" applyFont="1" applyBorder="1" applyAlignment="1">
      <alignment horizontal="left"/>
    </xf>
    <xf numFmtId="44" fontId="11" fillId="3" borderId="3" xfId="0" applyNumberFormat="1" applyFont="1" applyFill="1" applyBorder="1" applyAlignment="1">
      <alignment vertical="center"/>
    </xf>
    <xf numFmtId="44" fontId="9" fillId="0" borderId="3" xfId="0" applyNumberFormat="1" applyFont="1" applyBorder="1" applyAlignment="1">
      <alignment vertical="center"/>
    </xf>
    <xf numFmtId="44" fontId="9" fillId="0" borderId="3" xfId="0" applyNumberFormat="1" applyFont="1" applyBorder="1" applyAlignment="1">
      <alignment vertical="center" wrapText="1"/>
    </xf>
    <xf numFmtId="44" fontId="11" fillId="3" borderId="3" xfId="0" applyNumberFormat="1" applyFont="1" applyFill="1" applyBorder="1" applyAlignment="1">
      <alignment vertical="center" wrapText="1"/>
    </xf>
    <xf numFmtId="165" fontId="9" fillId="0" borderId="3" xfId="0" applyNumberFormat="1" applyFont="1" applyBorder="1" applyAlignment="1">
      <alignment horizontal="right" vertical="center" wrapText="1"/>
    </xf>
    <xf numFmtId="165" fontId="9" fillId="0" borderId="3" xfId="0" applyNumberFormat="1" applyFont="1" applyBorder="1" applyAlignment="1">
      <alignment vertical="center" wrapText="1"/>
    </xf>
    <xf numFmtId="165" fontId="11" fillId="3" borderId="3" xfId="0" applyNumberFormat="1" applyFont="1" applyFill="1" applyBorder="1" applyAlignment="1">
      <alignment vertical="center" wrapText="1"/>
    </xf>
    <xf numFmtId="165" fontId="11" fillId="3" borderId="3" xfId="4" applyNumberFormat="1" applyFont="1" applyFill="1" applyBorder="1" applyAlignment="1" applyProtection="1">
      <alignment vertical="center" wrapText="1"/>
    </xf>
    <xf numFmtId="165" fontId="11" fillId="6" borderId="1" xfId="0" quotePrefix="1" applyNumberFormat="1" applyFont="1" applyFill="1" applyBorder="1" applyAlignment="1">
      <alignment horizontal="right"/>
    </xf>
    <xf numFmtId="165" fontId="11" fillId="3" borderId="1" xfId="0" quotePrefix="1" applyNumberFormat="1" applyFont="1" applyFill="1" applyBorder="1" applyAlignment="1">
      <alignment horizontal="right"/>
    </xf>
    <xf numFmtId="44" fontId="11" fillId="6" borderId="1" xfId="0" quotePrefix="1" applyNumberFormat="1" applyFont="1" applyFill="1" applyBorder="1" applyAlignment="1">
      <alignment horizontal="right"/>
    </xf>
    <xf numFmtId="44" fontId="6" fillId="3" borderId="1" xfId="0" quotePrefix="1" applyNumberFormat="1" applyFont="1" applyFill="1" applyBorder="1" applyAlignment="1">
      <alignment horizontal="right"/>
    </xf>
    <xf numFmtId="42" fontId="11" fillId="3" borderId="3" xfId="0" applyNumberFormat="1" applyFont="1" applyFill="1" applyBorder="1" applyAlignment="1">
      <alignment vertical="center"/>
    </xf>
    <xf numFmtId="42" fontId="3" fillId="0" borderId="3" xfId="0" applyNumberFormat="1" applyFont="1" applyBorder="1" applyAlignment="1">
      <alignment horizontal="right"/>
    </xf>
    <xf numFmtId="42" fontId="11" fillId="3" borderId="3" xfId="0" applyNumberFormat="1" applyFont="1" applyFill="1" applyBorder="1" applyAlignment="1">
      <alignment vertical="center" wrapText="1"/>
    </xf>
    <xf numFmtId="42" fontId="9" fillId="0" borderId="3" xfId="0" applyNumberFormat="1" applyFont="1" applyBorder="1" applyAlignment="1">
      <alignment horizontal="right" vertical="center" wrapText="1"/>
    </xf>
    <xf numFmtId="42" fontId="11" fillId="3" borderId="3" xfId="4" applyNumberFormat="1" applyFont="1" applyFill="1" applyBorder="1" applyAlignment="1" applyProtection="1">
      <alignment vertical="center" wrapText="1"/>
    </xf>
    <xf numFmtId="42" fontId="11" fillId="3" borderId="3" xfId="0" applyNumberFormat="1" applyFont="1" applyFill="1" applyBorder="1" applyAlignment="1">
      <alignment horizontal="right" vertical="center" wrapText="1"/>
    </xf>
    <xf numFmtId="42" fontId="11" fillId="3" borderId="3" xfId="4" applyNumberFormat="1" applyFont="1" applyFill="1" applyBorder="1" applyAlignment="1" applyProtection="1">
      <alignment horizontal="right" vertical="center" wrapText="1"/>
    </xf>
    <xf numFmtId="166" fontId="11" fillId="6" borderId="1" xfId="0" quotePrefix="1" applyNumberFormat="1" applyFont="1" applyFill="1" applyBorder="1" applyAlignment="1">
      <alignment horizontal="right"/>
    </xf>
    <xf numFmtId="166" fontId="11" fillId="6" borderId="3" xfId="0" applyNumberFormat="1" applyFont="1" applyFill="1" applyBorder="1" applyAlignment="1">
      <alignment horizontal="right" wrapText="1"/>
    </xf>
    <xf numFmtId="166" fontId="11" fillId="3" borderId="1" xfId="0" quotePrefix="1" applyNumberFormat="1" applyFont="1" applyFill="1" applyBorder="1" applyAlignment="1">
      <alignment horizontal="right"/>
    </xf>
    <xf numFmtId="166" fontId="11" fillId="3" borderId="3" xfId="0" quotePrefix="1" applyNumberFormat="1" applyFont="1" applyFill="1" applyBorder="1" applyAlignment="1">
      <alignment horizontal="right"/>
    </xf>
    <xf numFmtId="42" fontId="11" fillId="6" borderId="1" xfId="0" quotePrefix="1" applyNumberFormat="1" applyFont="1" applyFill="1" applyBorder="1" applyAlignment="1">
      <alignment horizontal="right"/>
    </xf>
    <xf numFmtId="42" fontId="11" fillId="6" borderId="3" xfId="0" applyNumberFormat="1" applyFont="1" applyFill="1" applyBorder="1" applyAlignment="1">
      <alignment horizontal="right" wrapText="1"/>
    </xf>
    <xf numFmtId="42" fontId="6" fillId="3" borderId="1" xfId="0" quotePrefix="1" applyNumberFormat="1" applyFont="1" applyFill="1" applyBorder="1" applyAlignment="1">
      <alignment horizontal="right"/>
    </xf>
    <xf numFmtId="42" fontId="6" fillId="3" borderId="3" xfId="0" quotePrefix="1" applyNumberFormat="1" applyFont="1" applyFill="1" applyBorder="1" applyAlignment="1">
      <alignment horizontal="right"/>
    </xf>
    <xf numFmtId="44" fontId="11" fillId="2" borderId="3" xfId="0" applyNumberFormat="1" applyFont="1" applyFill="1" applyBorder="1" applyAlignment="1">
      <alignment horizontal="center" vertical="center" wrapText="1"/>
    </xf>
    <xf numFmtId="44" fontId="9" fillId="2" borderId="3" xfId="0" applyNumberFormat="1" applyFont="1" applyFill="1" applyBorder="1" applyAlignment="1">
      <alignment horizontal="right" vertical="center" wrapText="1"/>
    </xf>
    <xf numFmtId="44" fontId="3" fillId="2" borderId="3" xfId="0" applyNumberFormat="1" applyFont="1" applyFill="1" applyBorder="1" applyAlignment="1">
      <alignment horizontal="right"/>
    </xf>
    <xf numFmtId="44" fontId="9" fillId="2" borderId="3" xfId="0" applyNumberFormat="1" applyFont="1" applyFill="1" applyBorder="1" applyAlignment="1">
      <alignment vertical="center" wrapText="1"/>
    </xf>
    <xf numFmtId="44" fontId="11" fillId="2" borderId="3" xfId="0" applyNumberFormat="1" applyFont="1" applyFill="1" applyBorder="1" applyAlignment="1">
      <alignment vertical="center" wrapText="1"/>
    </xf>
    <xf numFmtId="44" fontId="11" fillId="2" borderId="3" xfId="0" applyNumberFormat="1" applyFont="1" applyFill="1" applyBorder="1" applyAlignment="1">
      <alignment horizontal="right" vertical="center" wrapText="1"/>
    </xf>
    <xf numFmtId="44" fontId="9" fillId="2" borderId="3" xfId="0" quotePrefix="1" applyNumberFormat="1" applyFont="1" applyFill="1" applyBorder="1" applyAlignment="1">
      <alignment vertical="center"/>
    </xf>
    <xf numFmtId="44" fontId="9" fillId="2" borderId="3" xfId="0" quotePrefix="1" applyNumberFormat="1" applyFont="1" applyFill="1" applyBorder="1" applyAlignment="1">
      <alignment horizontal="right" vertical="center"/>
    </xf>
    <xf numFmtId="44" fontId="10" fillId="2" borderId="3" xfId="0" quotePrefix="1" applyNumberFormat="1" applyFont="1" applyFill="1" applyBorder="1" applyAlignment="1">
      <alignment vertical="center"/>
    </xf>
    <xf numFmtId="44" fontId="10" fillId="2" borderId="3" xfId="0" quotePrefix="1" applyNumberFormat="1" applyFont="1" applyFill="1" applyBorder="1" applyAlignment="1">
      <alignment horizontal="right" vertical="center"/>
    </xf>
    <xf numFmtId="44" fontId="3" fillId="2" borderId="3" xfId="0" applyNumberFormat="1" applyFont="1" applyFill="1" applyBorder="1" applyAlignment="1">
      <alignment horizontal="right" wrapText="1"/>
    </xf>
    <xf numFmtId="165" fontId="11" fillId="2" borderId="3" xfId="0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 wrapText="1"/>
    </xf>
    <xf numFmtId="165" fontId="3" fillId="2" borderId="3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 wrapText="1"/>
    </xf>
    <xf numFmtId="165" fontId="9" fillId="2" borderId="3" xfId="0" quotePrefix="1" applyNumberFormat="1" applyFont="1" applyFill="1" applyBorder="1" applyAlignment="1">
      <alignment horizontal="right" vertical="center"/>
    </xf>
    <xf numFmtId="44" fontId="0" fillId="0" borderId="3" xfId="0" applyNumberFormat="1" applyBorder="1" applyAlignment="1">
      <alignment horizontal="right"/>
    </xf>
    <xf numFmtId="44" fontId="6" fillId="2" borderId="3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right" vertical="center" wrapText="1"/>
    </xf>
    <xf numFmtId="44" fontId="3" fillId="2" borderId="3" xfId="0" applyNumberFormat="1" applyFont="1" applyFill="1" applyBorder="1" applyAlignment="1">
      <alignment horizontal="right" vertical="center" wrapText="1"/>
    </xf>
    <xf numFmtId="44" fontId="0" fillId="0" borderId="3" xfId="0" applyNumberFormat="1" applyBorder="1"/>
    <xf numFmtId="44" fontId="1" fillId="0" borderId="3" xfId="0" applyNumberFormat="1" applyFont="1" applyBorder="1" applyAlignment="1">
      <alignment horizontal="right"/>
    </xf>
    <xf numFmtId="3" fontId="11" fillId="6" borderId="1" xfId="0" applyNumberFormat="1" applyFont="1" applyFill="1" applyBorder="1" applyAlignment="1">
      <alignment horizontal="left" vertical="center" wrapText="1"/>
    </xf>
    <xf numFmtId="3" fontId="11" fillId="6" borderId="2" xfId="0" applyNumberFormat="1" applyFont="1" applyFill="1" applyBorder="1" applyAlignment="1">
      <alignment horizontal="left" vertical="center" wrapText="1"/>
    </xf>
    <xf numFmtId="3" fontId="11" fillId="6" borderId="4" xfId="0" applyNumberFormat="1" applyFont="1" applyFill="1" applyBorder="1" applyAlignment="1">
      <alignment horizontal="left" vertical="center" wrapText="1"/>
    </xf>
    <xf numFmtId="3" fontId="0" fillId="0" borderId="2" xfId="0" applyNumberForma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11" fillId="3" borderId="1" xfId="0" quotePrefix="1" applyNumberFormat="1" applyFont="1" applyFill="1" applyBorder="1" applyAlignment="1">
      <alignment horizontal="left" vertical="center" wrapText="1"/>
    </xf>
    <xf numFmtId="3" fontId="9" fillId="3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left" vertical="center" wrapText="1"/>
    </xf>
    <xf numFmtId="3" fontId="11" fillId="3" borderId="2" xfId="0" applyNumberFormat="1" applyFont="1" applyFill="1" applyBorder="1" applyAlignment="1">
      <alignment horizontal="left" vertical="center" wrapText="1"/>
    </xf>
    <xf numFmtId="3" fontId="11" fillId="3" borderId="4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11" fillId="0" borderId="1" xfId="0" quotePrefix="1" applyNumberFormat="1" applyFont="1" applyBorder="1" applyAlignment="1">
      <alignment horizontal="left" vertical="center"/>
    </xf>
    <xf numFmtId="3" fontId="9" fillId="0" borderId="2" xfId="0" applyNumberFormat="1" applyFont="1" applyBorder="1" applyAlignment="1">
      <alignment vertical="center"/>
    </xf>
    <xf numFmtId="3" fontId="11" fillId="0" borderId="1" xfId="0" quotePrefix="1" applyNumberFormat="1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vertical="center" wrapText="1"/>
    </xf>
    <xf numFmtId="3" fontId="9" fillId="3" borderId="2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3" fontId="15" fillId="0" borderId="3" xfId="0" quotePrefix="1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left" vertical="center" wrapText="1"/>
    </xf>
    <xf numFmtId="3" fontId="6" fillId="0" borderId="1" xfId="0" quotePrefix="1" applyNumberFormat="1" applyFont="1" applyBorder="1" applyAlignment="1">
      <alignment horizontal="center" vertical="center" wrapText="1"/>
    </xf>
    <xf numFmtId="3" fontId="6" fillId="0" borderId="2" xfId="0" quotePrefix="1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</cellXfs>
  <cellStyles count="7">
    <cellStyle name="40% - Isticanje4" xfId="3" builtinId="43"/>
    <cellStyle name="Normalno" xfId="0" builtinId="0"/>
    <cellStyle name="Normalno 2" xfId="5" xr:uid="{C717EF2F-7397-40DD-8781-CFBFF6F22624}"/>
    <cellStyle name="Normalno 2 2" xfId="1" xr:uid="{00000000-0005-0000-0000-000001000000}"/>
    <cellStyle name="Normalno 3" xfId="2" xr:uid="{7AC1A248-D8C1-480A-9338-B72E02386E90}"/>
    <cellStyle name="Normalno 3 2" xfId="6" xr:uid="{B4180D5D-0ED3-410F-B811-309A572FF62C}"/>
    <cellStyle name="Zarez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zoomScale="75" zoomScaleNormal="75" workbookViewId="0">
      <selection activeCell="H9" sqref="H9"/>
    </sheetView>
  </sheetViews>
  <sheetFormatPr defaultRowHeight="14.4" x14ac:dyDescent="0.3"/>
  <cols>
    <col min="5" max="5" width="25.33203125" customWidth="1"/>
    <col min="6" max="10" width="19.44140625" customWidth="1"/>
    <col min="11" max="12" width="25.33203125" customWidth="1"/>
  </cols>
  <sheetData>
    <row r="1" spans="1:12" ht="42" customHeight="1" x14ac:dyDescent="0.3">
      <c r="A1" s="160" t="s">
        <v>119</v>
      </c>
      <c r="B1" s="160"/>
      <c r="C1" s="160"/>
      <c r="D1" s="160"/>
      <c r="E1" s="160"/>
      <c r="F1" s="160"/>
      <c r="G1" s="160"/>
      <c r="H1" s="160"/>
      <c r="I1" s="160"/>
      <c r="J1" s="160"/>
      <c r="K1" s="23"/>
      <c r="L1" s="23"/>
    </row>
    <row r="2" spans="1:12" ht="18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3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21"/>
      <c r="L3" s="21"/>
    </row>
    <row r="4" spans="1:12" ht="17.399999999999999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</row>
    <row r="5" spans="1:12" ht="18" customHeight="1" x14ac:dyDescent="0.3">
      <c r="A5" s="160" t="s">
        <v>20</v>
      </c>
      <c r="B5" s="160"/>
      <c r="C5" s="160"/>
      <c r="D5" s="160"/>
      <c r="E5" s="160"/>
      <c r="F5" s="160"/>
      <c r="G5" s="160"/>
      <c r="H5" s="160"/>
      <c r="I5" s="160"/>
      <c r="J5" s="160"/>
      <c r="K5" s="20"/>
      <c r="L5" s="20"/>
    </row>
    <row r="6" spans="1:12" ht="17.399999999999999" x14ac:dyDescent="0.3">
      <c r="A6" s="1"/>
      <c r="B6" s="2"/>
      <c r="C6" s="2"/>
      <c r="D6" s="2"/>
      <c r="E6" s="7"/>
      <c r="F6" s="7"/>
      <c r="G6" s="7"/>
      <c r="H6" s="8"/>
      <c r="I6" s="8"/>
      <c r="J6" s="18"/>
    </row>
    <row r="7" spans="1:12" ht="26.4" x14ac:dyDescent="0.3">
      <c r="A7" s="167" t="s">
        <v>37</v>
      </c>
      <c r="B7" s="168"/>
      <c r="C7" s="168"/>
      <c r="D7" s="168"/>
      <c r="E7" s="168"/>
      <c r="F7" s="24" t="s">
        <v>47</v>
      </c>
      <c r="G7" s="24" t="s">
        <v>48</v>
      </c>
      <c r="H7" s="4" t="s">
        <v>49</v>
      </c>
      <c r="I7" s="4" t="s">
        <v>50</v>
      </c>
      <c r="J7" s="4" t="s">
        <v>51</v>
      </c>
    </row>
    <row r="8" spans="1:12" ht="12" customHeight="1" x14ac:dyDescent="0.3">
      <c r="A8" s="169">
        <v>1</v>
      </c>
      <c r="B8" s="169"/>
      <c r="C8" s="169"/>
      <c r="D8" s="169"/>
      <c r="E8" s="169"/>
      <c r="F8" s="73">
        <v>2</v>
      </c>
      <c r="G8" s="73">
        <v>3</v>
      </c>
      <c r="H8" s="74">
        <v>4</v>
      </c>
      <c r="I8" s="28">
        <v>5</v>
      </c>
      <c r="J8" s="28">
        <v>6</v>
      </c>
    </row>
    <row r="9" spans="1:12" ht="12" customHeight="1" x14ac:dyDescent="0.3">
      <c r="A9" s="156" t="s">
        <v>0</v>
      </c>
      <c r="B9" s="154"/>
      <c r="C9" s="154"/>
      <c r="D9" s="154"/>
      <c r="E9" s="165"/>
      <c r="F9" s="99">
        <f>F10+F11</f>
        <v>795142.84</v>
      </c>
      <c r="G9" s="111">
        <f>G10+G11</f>
        <v>1064600</v>
      </c>
      <c r="H9" s="111">
        <f>H10+H11</f>
        <v>1299700</v>
      </c>
      <c r="I9" s="111">
        <f>I10+I11</f>
        <v>1314500</v>
      </c>
      <c r="J9" s="111">
        <f>J10+J11</f>
        <v>1326500</v>
      </c>
    </row>
    <row r="10" spans="1:12" x14ac:dyDescent="0.3">
      <c r="A10" s="166" t="s">
        <v>22</v>
      </c>
      <c r="B10" s="164"/>
      <c r="C10" s="164"/>
      <c r="D10" s="164"/>
      <c r="E10" s="162"/>
      <c r="F10" s="100">
        <v>795142.84</v>
      </c>
      <c r="G10" s="112">
        <v>1033600</v>
      </c>
      <c r="H10" s="112">
        <f>1299700-30000</f>
        <v>1269700</v>
      </c>
      <c r="I10" s="112">
        <f>1314500-5000</f>
        <v>1309500</v>
      </c>
      <c r="J10" s="112">
        <v>1321500</v>
      </c>
    </row>
    <row r="11" spans="1:12" x14ac:dyDescent="0.3">
      <c r="A11" s="161" t="s">
        <v>23</v>
      </c>
      <c r="B11" s="162"/>
      <c r="C11" s="162"/>
      <c r="D11" s="162"/>
      <c r="E11" s="162"/>
      <c r="F11" s="100">
        <v>0</v>
      </c>
      <c r="G11" s="112">
        <v>31000</v>
      </c>
      <c r="H11" s="112">
        <v>30000</v>
      </c>
      <c r="I11" s="112">
        <v>5000</v>
      </c>
      <c r="J11" s="112">
        <v>5000</v>
      </c>
    </row>
    <row r="12" spans="1:12" x14ac:dyDescent="0.3">
      <c r="A12" s="76" t="s">
        <v>1</v>
      </c>
      <c r="B12" s="75"/>
      <c r="C12" s="75"/>
      <c r="D12" s="75"/>
      <c r="E12" s="75"/>
      <c r="F12" s="99">
        <f>F13+F14</f>
        <v>766570.25</v>
      </c>
      <c r="G12" s="111">
        <f>G13+G14</f>
        <v>1044400</v>
      </c>
      <c r="H12" s="111">
        <f>H13+H14</f>
        <v>1319900</v>
      </c>
      <c r="I12" s="111">
        <f>I13+I14</f>
        <v>1314500</v>
      </c>
      <c r="J12" s="111">
        <f>J13+J14</f>
        <v>1326500</v>
      </c>
    </row>
    <row r="13" spans="1:12" x14ac:dyDescent="0.3">
      <c r="A13" s="163" t="s">
        <v>24</v>
      </c>
      <c r="B13" s="164"/>
      <c r="C13" s="164"/>
      <c r="D13" s="164"/>
      <c r="E13" s="164"/>
      <c r="F13" s="101">
        <v>732263.71</v>
      </c>
      <c r="G13" s="112">
        <f>1033600-20200</f>
        <v>1013400</v>
      </c>
      <c r="H13" s="112">
        <f>1299700-30000+20200</f>
        <v>1289900</v>
      </c>
      <c r="I13" s="112">
        <f>1314500-5000</f>
        <v>1309500</v>
      </c>
      <c r="J13" s="112">
        <v>1321500</v>
      </c>
    </row>
    <row r="14" spans="1:12" x14ac:dyDescent="0.3">
      <c r="A14" s="161" t="s">
        <v>25</v>
      </c>
      <c r="B14" s="162"/>
      <c r="C14" s="162"/>
      <c r="D14" s="162"/>
      <c r="E14" s="162"/>
      <c r="F14" s="100">
        <v>34306.54</v>
      </c>
      <c r="G14" s="112">
        <v>31000</v>
      </c>
      <c r="H14" s="112">
        <v>30000</v>
      </c>
      <c r="I14" s="112">
        <v>5000</v>
      </c>
      <c r="J14" s="112">
        <v>5000</v>
      </c>
    </row>
    <row r="15" spans="1:12" x14ac:dyDescent="0.3">
      <c r="A15" s="153" t="s">
        <v>2</v>
      </c>
      <c r="B15" s="154"/>
      <c r="C15" s="154"/>
      <c r="D15" s="154"/>
      <c r="E15" s="154"/>
      <c r="F15" s="102">
        <f>F9-F12</f>
        <v>28572.589999999967</v>
      </c>
      <c r="G15" s="113">
        <f>G9-G12</f>
        <v>20200</v>
      </c>
      <c r="H15" s="113">
        <f>H9-H12</f>
        <v>-20200</v>
      </c>
      <c r="I15" s="113">
        <f>I9-I12</f>
        <v>0</v>
      </c>
      <c r="J15" s="113">
        <f>J9-J12</f>
        <v>0</v>
      </c>
    </row>
    <row r="16" spans="1:12" ht="17.399999999999999" x14ac:dyDescent="0.3">
      <c r="A16" s="77"/>
      <c r="B16" s="78"/>
      <c r="C16" s="78"/>
      <c r="D16" s="78"/>
      <c r="E16" s="78"/>
      <c r="F16" s="78"/>
      <c r="G16" s="78"/>
      <c r="H16" s="78"/>
      <c r="I16" s="78"/>
      <c r="J16" s="79"/>
      <c r="K16" s="3"/>
      <c r="L16" s="3"/>
    </row>
    <row r="17" spans="1:12" ht="18" customHeight="1" x14ac:dyDescent="0.3">
      <c r="A17" s="155" t="s">
        <v>21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0"/>
      <c r="L17" s="20"/>
    </row>
    <row r="18" spans="1:12" ht="17.399999999999999" x14ac:dyDescent="0.3">
      <c r="A18" s="77"/>
      <c r="B18" s="78"/>
      <c r="C18" s="78"/>
      <c r="D18" s="78"/>
      <c r="E18" s="78"/>
      <c r="F18" s="78"/>
      <c r="G18" s="78"/>
      <c r="H18" s="79"/>
      <c r="I18" s="79"/>
      <c r="J18" s="79"/>
    </row>
    <row r="19" spans="1:12" ht="26.4" x14ac:dyDescent="0.3">
      <c r="A19" s="172" t="s">
        <v>39</v>
      </c>
      <c r="B19" s="173"/>
      <c r="C19" s="173"/>
      <c r="D19" s="173"/>
      <c r="E19" s="173"/>
      <c r="F19" s="81" t="s">
        <v>47</v>
      </c>
      <c r="G19" s="81" t="s">
        <v>48</v>
      </c>
      <c r="H19" s="82" t="s">
        <v>49</v>
      </c>
      <c r="I19" s="82" t="s">
        <v>50</v>
      </c>
      <c r="J19" s="82" t="s">
        <v>51</v>
      </c>
    </row>
    <row r="20" spans="1:12" ht="12" customHeight="1" x14ac:dyDescent="0.3">
      <c r="A20" s="170">
        <v>1</v>
      </c>
      <c r="B20" s="170"/>
      <c r="C20" s="170"/>
      <c r="D20" s="170"/>
      <c r="E20" s="170"/>
      <c r="F20" s="73">
        <v>2</v>
      </c>
      <c r="G20" s="73">
        <v>3</v>
      </c>
      <c r="H20" s="74">
        <v>4</v>
      </c>
      <c r="I20" s="74">
        <v>5</v>
      </c>
      <c r="J20" s="74">
        <v>6</v>
      </c>
    </row>
    <row r="21" spans="1:12" ht="15.75" customHeight="1" x14ac:dyDescent="0.3">
      <c r="A21" s="166" t="s">
        <v>26</v>
      </c>
      <c r="B21" s="171"/>
      <c r="C21" s="171"/>
      <c r="D21" s="171"/>
      <c r="E21" s="171"/>
      <c r="F21" s="103">
        <v>0</v>
      </c>
      <c r="G21" s="114">
        <v>0</v>
      </c>
      <c r="H21" s="114">
        <v>0</v>
      </c>
      <c r="I21" s="114">
        <v>0</v>
      </c>
      <c r="J21" s="114">
        <v>0</v>
      </c>
    </row>
    <row r="22" spans="1:12" ht="13.2" customHeight="1" x14ac:dyDescent="0.3">
      <c r="A22" s="166" t="s">
        <v>27</v>
      </c>
      <c r="B22" s="164"/>
      <c r="C22" s="164"/>
      <c r="D22" s="164"/>
      <c r="E22" s="164"/>
      <c r="F22" s="104">
        <v>0</v>
      </c>
      <c r="G22" s="114">
        <v>0</v>
      </c>
      <c r="H22" s="114">
        <v>0</v>
      </c>
      <c r="I22" s="114">
        <v>0</v>
      </c>
      <c r="J22" s="114">
        <v>0</v>
      </c>
    </row>
    <row r="23" spans="1:12" x14ac:dyDescent="0.3">
      <c r="A23" s="153" t="s">
        <v>3</v>
      </c>
      <c r="B23" s="154"/>
      <c r="C23" s="154"/>
      <c r="D23" s="154"/>
      <c r="E23" s="154"/>
      <c r="F23" s="105">
        <f>F21-F22</f>
        <v>0</v>
      </c>
      <c r="G23" s="116">
        <f t="shared" ref="G23:J23" si="0">G21-G22</f>
        <v>0</v>
      </c>
      <c r="H23" s="116">
        <f t="shared" si="0"/>
        <v>0</v>
      </c>
      <c r="I23" s="116">
        <f t="shared" si="0"/>
        <v>0</v>
      </c>
      <c r="J23" s="116">
        <f t="shared" si="0"/>
        <v>0</v>
      </c>
    </row>
    <row r="24" spans="1:12" x14ac:dyDescent="0.3">
      <c r="A24" s="153" t="s">
        <v>4</v>
      </c>
      <c r="B24" s="154"/>
      <c r="C24" s="154"/>
      <c r="D24" s="154"/>
      <c r="E24" s="154"/>
      <c r="F24" s="106">
        <f>F15+F23</f>
        <v>28572.589999999967</v>
      </c>
      <c r="G24" s="115">
        <f t="shared" ref="G24:J24" si="1">G15+G23</f>
        <v>20200</v>
      </c>
      <c r="H24" s="117">
        <f t="shared" si="1"/>
        <v>-20200</v>
      </c>
      <c r="I24" s="117">
        <f t="shared" si="1"/>
        <v>0</v>
      </c>
      <c r="J24" s="117">
        <f t="shared" si="1"/>
        <v>0</v>
      </c>
    </row>
    <row r="25" spans="1:12" ht="11.25" customHeight="1" x14ac:dyDescent="0.3">
      <c r="A25" s="83"/>
      <c r="B25" s="84"/>
      <c r="C25" s="84"/>
      <c r="D25" s="84"/>
      <c r="E25" s="84"/>
      <c r="F25" s="84"/>
      <c r="G25" s="84"/>
      <c r="H25" s="15"/>
      <c r="I25" s="15"/>
      <c r="J25" s="15"/>
      <c r="K25" s="15"/>
      <c r="L25" s="15"/>
    </row>
    <row r="26" spans="1:12" ht="15" customHeight="1" x14ac:dyDescent="0.3">
      <c r="A26" s="155" t="s">
        <v>112</v>
      </c>
      <c r="B26" s="155"/>
      <c r="C26" s="155"/>
      <c r="D26" s="155"/>
      <c r="E26" s="155"/>
      <c r="F26" s="155"/>
      <c r="G26" s="155"/>
      <c r="H26" s="155"/>
      <c r="I26" s="155"/>
      <c r="J26" s="155"/>
      <c r="K26" s="25"/>
    </row>
    <row r="27" spans="1:12" ht="9" customHeight="1" x14ac:dyDescent="0.3">
      <c r="A27" s="80"/>
      <c r="B27" s="85"/>
      <c r="C27" s="85"/>
      <c r="D27" s="85"/>
      <c r="E27" s="85"/>
      <c r="F27" s="85"/>
      <c r="G27" s="85"/>
      <c r="H27" s="85"/>
      <c r="I27" s="85"/>
      <c r="J27" s="85"/>
    </row>
    <row r="28" spans="1:12" ht="26.4" x14ac:dyDescent="0.3">
      <c r="A28" s="86"/>
      <c r="B28" s="87"/>
      <c r="C28" s="87"/>
      <c r="D28" s="88"/>
      <c r="E28" s="89"/>
      <c r="F28" s="81" t="s">
        <v>47</v>
      </c>
      <c r="G28" s="81" t="s">
        <v>48</v>
      </c>
      <c r="H28" s="82" t="s">
        <v>49</v>
      </c>
      <c r="I28" s="82" t="s">
        <v>50</v>
      </c>
      <c r="J28" s="82" t="s">
        <v>51</v>
      </c>
    </row>
    <row r="29" spans="1:12" x14ac:dyDescent="0.3">
      <c r="A29" s="148" t="s">
        <v>113</v>
      </c>
      <c r="B29" s="149"/>
      <c r="C29" s="149"/>
      <c r="D29" s="149"/>
      <c r="E29" s="150"/>
      <c r="F29" s="107">
        <v>31963</v>
      </c>
      <c r="G29" s="118">
        <v>0</v>
      </c>
      <c r="H29" s="118">
        <v>0</v>
      </c>
      <c r="I29" s="118">
        <v>0</v>
      </c>
      <c r="J29" s="119">
        <v>0</v>
      </c>
    </row>
    <row r="30" spans="1:12" x14ac:dyDescent="0.3">
      <c r="A30" s="153" t="s">
        <v>114</v>
      </c>
      <c r="B30" s="154"/>
      <c r="C30" s="154"/>
      <c r="D30" s="154"/>
      <c r="E30" s="154"/>
      <c r="F30" s="108">
        <v>28573</v>
      </c>
      <c r="G30" s="120">
        <v>0</v>
      </c>
      <c r="H30" s="120">
        <v>0</v>
      </c>
      <c r="I30" s="120">
        <v>0</v>
      </c>
      <c r="J30" s="121">
        <v>0</v>
      </c>
    </row>
    <row r="31" spans="1:12" ht="40.200000000000003" customHeight="1" x14ac:dyDescent="0.3">
      <c r="A31" s="156" t="s">
        <v>115</v>
      </c>
      <c r="B31" s="157"/>
      <c r="C31" s="157"/>
      <c r="D31" s="157"/>
      <c r="E31" s="158"/>
      <c r="F31" s="108">
        <f>F29+F30</f>
        <v>60536</v>
      </c>
      <c r="G31" s="120">
        <v>0</v>
      </c>
      <c r="H31" s="120">
        <v>-20200</v>
      </c>
      <c r="I31" s="120">
        <v>0</v>
      </c>
      <c r="J31" s="120">
        <v>0</v>
      </c>
    </row>
    <row r="32" spans="1:12" ht="15.6" x14ac:dyDescent="0.3">
      <c r="A32" s="90"/>
      <c r="B32" s="91"/>
      <c r="C32" s="91"/>
      <c r="D32" s="91"/>
      <c r="E32" s="91"/>
      <c r="F32" s="91"/>
      <c r="G32" s="91"/>
      <c r="H32" s="91"/>
      <c r="I32" s="91"/>
      <c r="J32" s="91"/>
    </row>
    <row r="33" spans="1:10" ht="15.6" x14ac:dyDescent="0.3">
      <c r="A33" s="159" t="s">
        <v>116</v>
      </c>
      <c r="B33" s="159"/>
      <c r="C33" s="159"/>
      <c r="D33" s="159"/>
      <c r="E33" s="159"/>
      <c r="F33" s="159"/>
      <c r="G33" s="159"/>
      <c r="H33" s="159"/>
      <c r="I33" s="159"/>
      <c r="J33" s="159"/>
    </row>
    <row r="34" spans="1:10" ht="17.399999999999999" x14ac:dyDescent="0.3">
      <c r="A34" s="92"/>
      <c r="B34" s="93"/>
      <c r="C34" s="93"/>
      <c r="D34" s="93"/>
      <c r="E34" s="93"/>
      <c r="F34" s="93"/>
      <c r="G34" s="94"/>
      <c r="H34" s="94"/>
      <c r="I34" s="94"/>
      <c r="J34" s="94"/>
    </row>
    <row r="35" spans="1:10" ht="26.4" x14ac:dyDescent="0.3">
      <c r="A35" s="95"/>
      <c r="B35" s="96"/>
      <c r="C35" s="96"/>
      <c r="D35" s="97"/>
      <c r="E35" s="98"/>
      <c r="F35" s="81" t="s">
        <v>47</v>
      </c>
      <c r="G35" s="81" t="s">
        <v>48</v>
      </c>
      <c r="H35" s="82" t="s">
        <v>49</v>
      </c>
      <c r="I35" s="82" t="s">
        <v>50</v>
      </c>
      <c r="J35" s="82" t="s">
        <v>51</v>
      </c>
    </row>
    <row r="36" spans="1:10" x14ac:dyDescent="0.3">
      <c r="A36" s="148" t="s">
        <v>113</v>
      </c>
      <c r="B36" s="149"/>
      <c r="C36" s="149"/>
      <c r="D36" s="149"/>
      <c r="E36" s="150"/>
      <c r="F36" s="109">
        <v>31963</v>
      </c>
      <c r="G36" s="122">
        <v>0</v>
      </c>
      <c r="H36" s="122">
        <v>0</v>
      </c>
      <c r="I36" s="122">
        <v>0</v>
      </c>
      <c r="J36" s="123">
        <v>0</v>
      </c>
    </row>
    <row r="37" spans="1:10" ht="28.8" customHeight="1" x14ac:dyDescent="0.3">
      <c r="A37" s="148" t="s">
        <v>117</v>
      </c>
      <c r="B37" s="149"/>
      <c r="C37" s="149"/>
      <c r="D37" s="149"/>
      <c r="E37" s="150"/>
      <c r="F37" s="109">
        <v>0</v>
      </c>
      <c r="G37" s="122">
        <v>0</v>
      </c>
      <c r="H37" s="122">
        <v>20200</v>
      </c>
      <c r="I37" s="122">
        <v>0</v>
      </c>
      <c r="J37" s="123">
        <v>0</v>
      </c>
    </row>
    <row r="38" spans="1:10" x14ac:dyDescent="0.3">
      <c r="A38" s="148" t="s">
        <v>118</v>
      </c>
      <c r="B38" s="151"/>
      <c r="C38" s="151"/>
      <c r="D38" s="151"/>
      <c r="E38" s="152"/>
      <c r="F38" s="109">
        <v>28573</v>
      </c>
      <c r="G38" s="122">
        <v>0</v>
      </c>
      <c r="H38" s="122">
        <v>0</v>
      </c>
      <c r="I38" s="122">
        <v>0</v>
      </c>
      <c r="J38" s="123">
        <v>0</v>
      </c>
    </row>
    <row r="39" spans="1:10" x14ac:dyDescent="0.3">
      <c r="A39" s="153" t="s">
        <v>114</v>
      </c>
      <c r="B39" s="154"/>
      <c r="C39" s="154"/>
      <c r="D39" s="154"/>
      <c r="E39" s="154"/>
      <c r="F39" s="110">
        <f>F36+F38</f>
        <v>60536</v>
      </c>
      <c r="G39" s="124">
        <v>0</v>
      </c>
      <c r="H39" s="124">
        <v>0</v>
      </c>
      <c r="I39" s="124">
        <v>0</v>
      </c>
      <c r="J39" s="125">
        <v>0</v>
      </c>
    </row>
  </sheetData>
  <mergeCells count="27">
    <mergeCell ref="A20:E20"/>
    <mergeCell ref="A24:E24"/>
    <mergeCell ref="A17:J17"/>
    <mergeCell ref="A21:E21"/>
    <mergeCell ref="A22:E22"/>
    <mergeCell ref="A23:E23"/>
    <mergeCell ref="A19:E19"/>
    <mergeCell ref="A1:J1"/>
    <mergeCell ref="A3:J3"/>
    <mergeCell ref="A5:J5"/>
    <mergeCell ref="A14:E14"/>
    <mergeCell ref="A15:E15"/>
    <mergeCell ref="A13:E13"/>
    <mergeCell ref="A9:E9"/>
    <mergeCell ref="A10:E10"/>
    <mergeCell ref="A11:E11"/>
    <mergeCell ref="A7:E7"/>
    <mergeCell ref="A8:E8"/>
    <mergeCell ref="A36:E36"/>
    <mergeCell ref="A37:E37"/>
    <mergeCell ref="A38:E38"/>
    <mergeCell ref="A39:E39"/>
    <mergeCell ref="A26:J26"/>
    <mergeCell ref="A29:E29"/>
    <mergeCell ref="A30:E30"/>
    <mergeCell ref="A31:E31"/>
    <mergeCell ref="A33:J33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"/>
  <sheetViews>
    <sheetView workbookViewId="0">
      <selection activeCell="E32" sqref="E32"/>
    </sheetView>
  </sheetViews>
  <sheetFormatPr defaultRowHeight="14.4" x14ac:dyDescent="0.3"/>
  <cols>
    <col min="1" max="1" width="10.5546875" customWidth="1"/>
    <col min="2" max="2" width="44.6640625" customWidth="1"/>
    <col min="3" max="7" width="19.44140625" customWidth="1"/>
    <col min="8" max="9" width="25.33203125" customWidth="1"/>
  </cols>
  <sheetData>
    <row r="1" spans="1:9" ht="17.399999999999999" x14ac:dyDescent="0.3">
      <c r="A1" s="5"/>
      <c r="B1" s="5"/>
      <c r="C1" s="5"/>
      <c r="D1" s="5"/>
      <c r="E1" s="5"/>
      <c r="F1" s="5"/>
      <c r="G1" s="5"/>
      <c r="H1" s="6"/>
      <c r="I1" s="6"/>
    </row>
    <row r="2" spans="1:9" ht="15.6" x14ac:dyDescent="0.3">
      <c r="A2" s="160" t="s">
        <v>5</v>
      </c>
      <c r="B2" s="160"/>
      <c r="C2" s="160"/>
      <c r="D2" s="160"/>
      <c r="E2" s="160"/>
      <c r="F2" s="160"/>
      <c r="G2" s="160"/>
      <c r="H2" s="20"/>
      <c r="I2" s="20"/>
    </row>
    <row r="3" spans="1:9" ht="17.399999999999999" x14ac:dyDescent="0.3">
      <c r="A3" s="5"/>
      <c r="B3" s="5"/>
      <c r="C3" s="5"/>
      <c r="D3" s="5"/>
      <c r="E3" s="5"/>
      <c r="F3" s="5"/>
      <c r="G3" s="5"/>
      <c r="H3" s="6"/>
      <c r="I3" s="6"/>
    </row>
    <row r="4" spans="1:9" ht="15.6" x14ac:dyDescent="0.3">
      <c r="A4" s="160" t="s">
        <v>28</v>
      </c>
      <c r="B4" s="160"/>
      <c r="C4" s="160"/>
      <c r="D4" s="160"/>
      <c r="E4" s="160"/>
      <c r="F4" s="160"/>
      <c r="G4" s="160"/>
      <c r="H4" s="22"/>
      <c r="I4" s="22"/>
    </row>
    <row r="5" spans="1:9" ht="17.399999999999999" x14ac:dyDescent="0.3">
      <c r="A5" s="5"/>
      <c r="B5" s="5"/>
      <c r="C5" s="5"/>
      <c r="D5" s="5"/>
      <c r="E5" s="5"/>
      <c r="F5" s="5"/>
      <c r="G5" s="5"/>
      <c r="H5" s="6"/>
      <c r="I5" s="6"/>
    </row>
    <row r="6" spans="1:9" ht="25.5" customHeight="1" x14ac:dyDescent="0.3">
      <c r="A6" s="35" t="s">
        <v>38</v>
      </c>
      <c r="B6" s="33" t="s">
        <v>40</v>
      </c>
      <c r="C6" s="26" t="s">
        <v>47</v>
      </c>
      <c r="D6" s="26" t="s">
        <v>48</v>
      </c>
      <c r="E6" s="27" t="s">
        <v>49</v>
      </c>
      <c r="F6" s="27" t="s">
        <v>50</v>
      </c>
      <c r="G6" s="27" t="s">
        <v>51</v>
      </c>
    </row>
    <row r="7" spans="1:9" s="34" customFormat="1" ht="10.199999999999999" x14ac:dyDescent="0.2">
      <c r="A7" s="31">
        <v>1</v>
      </c>
      <c r="B7" s="32">
        <v>2</v>
      </c>
      <c r="C7" s="30">
        <v>3</v>
      </c>
      <c r="D7" s="30">
        <v>4</v>
      </c>
      <c r="E7" s="31">
        <v>5</v>
      </c>
      <c r="F7" s="31">
        <v>6</v>
      </c>
      <c r="G7" s="31">
        <v>7</v>
      </c>
    </row>
    <row r="8" spans="1:9" x14ac:dyDescent="0.3">
      <c r="A8" s="10"/>
      <c r="B8" s="10" t="s">
        <v>30</v>
      </c>
      <c r="C8" s="10"/>
      <c r="D8" s="10"/>
      <c r="E8" s="9"/>
      <c r="F8" s="9"/>
      <c r="G8" s="9"/>
    </row>
    <row r="9" spans="1:9" x14ac:dyDescent="0.3">
      <c r="A9" s="10">
        <v>6</v>
      </c>
      <c r="B9" s="10" t="s">
        <v>6</v>
      </c>
      <c r="C9" s="126">
        <f>C10+C11+C12+C13</f>
        <v>795142.84</v>
      </c>
      <c r="D9" s="126">
        <f t="shared" ref="D9:G9" si="0">D10+D11+D12</f>
        <v>1064600</v>
      </c>
      <c r="E9" s="126">
        <f t="shared" si="0"/>
        <v>1299700</v>
      </c>
      <c r="F9" s="126">
        <f t="shared" si="0"/>
        <v>1314500</v>
      </c>
      <c r="G9" s="126">
        <f t="shared" si="0"/>
        <v>1326500</v>
      </c>
    </row>
    <row r="10" spans="1:9" ht="26.4" x14ac:dyDescent="0.3">
      <c r="A10" s="46" t="s">
        <v>52</v>
      </c>
      <c r="B10" s="47" t="s">
        <v>19</v>
      </c>
      <c r="C10" s="127">
        <v>63290</v>
      </c>
      <c r="D10" s="127">
        <v>0</v>
      </c>
      <c r="E10" s="128">
        <f>15600+15600</f>
        <v>31200</v>
      </c>
      <c r="F10" s="128">
        <v>0</v>
      </c>
      <c r="G10" s="128">
        <v>0</v>
      </c>
    </row>
    <row r="11" spans="1:9" ht="26.4" x14ac:dyDescent="0.3">
      <c r="A11" s="46" t="s">
        <v>53</v>
      </c>
      <c r="B11" s="47" t="s">
        <v>54</v>
      </c>
      <c r="C11" s="127">
        <v>103301.98</v>
      </c>
      <c r="D11" s="127">
        <v>126500</v>
      </c>
      <c r="E11" s="128">
        <v>120000</v>
      </c>
      <c r="F11" s="128">
        <v>120000</v>
      </c>
      <c r="G11" s="128">
        <v>120000</v>
      </c>
    </row>
    <row r="12" spans="1:9" ht="26.4" x14ac:dyDescent="0.3">
      <c r="A12" s="46" t="s">
        <v>55</v>
      </c>
      <c r="B12" s="47" t="s">
        <v>56</v>
      </c>
      <c r="C12" s="127">
        <v>628550.73</v>
      </c>
      <c r="D12" s="127">
        <v>938100</v>
      </c>
      <c r="E12" s="128">
        <v>1148500</v>
      </c>
      <c r="F12" s="128">
        <v>1194500</v>
      </c>
      <c r="G12" s="128">
        <v>1206500</v>
      </c>
    </row>
    <row r="13" spans="1:9" x14ac:dyDescent="0.3">
      <c r="A13" s="46" t="s">
        <v>61</v>
      </c>
      <c r="B13" s="11" t="s">
        <v>62</v>
      </c>
      <c r="C13" s="127">
        <v>0.13</v>
      </c>
      <c r="D13" s="127">
        <v>0</v>
      </c>
      <c r="E13" s="128">
        <v>0</v>
      </c>
      <c r="F13" s="128">
        <v>0</v>
      </c>
      <c r="G13" s="128">
        <v>0</v>
      </c>
    </row>
    <row r="15" spans="1:9" ht="25.5" customHeight="1" x14ac:dyDescent="0.3">
      <c r="A15" s="35" t="s">
        <v>38</v>
      </c>
      <c r="B15" s="33" t="s">
        <v>40</v>
      </c>
      <c r="C15" s="26" t="s">
        <v>47</v>
      </c>
      <c r="D15" s="26" t="s">
        <v>48</v>
      </c>
      <c r="E15" s="27" t="s">
        <v>49</v>
      </c>
      <c r="F15" s="27" t="s">
        <v>50</v>
      </c>
      <c r="G15" s="27" t="s">
        <v>51</v>
      </c>
    </row>
    <row r="16" spans="1:9" s="34" customFormat="1" ht="10.199999999999999" x14ac:dyDescent="0.2">
      <c r="A16" s="31">
        <v>1</v>
      </c>
      <c r="B16" s="32">
        <v>2</v>
      </c>
      <c r="C16" s="30">
        <v>3</v>
      </c>
      <c r="D16" s="30">
        <v>4</v>
      </c>
      <c r="E16" s="31">
        <v>5</v>
      </c>
      <c r="F16" s="31">
        <v>6</v>
      </c>
      <c r="G16" s="31">
        <v>7</v>
      </c>
    </row>
    <row r="17" spans="1:10" x14ac:dyDescent="0.3">
      <c r="A17" s="10"/>
      <c r="B17" s="10" t="s">
        <v>31</v>
      </c>
      <c r="C17" s="126">
        <f>C18+C22</f>
        <v>770570.60000000009</v>
      </c>
      <c r="D17" s="126">
        <f t="shared" ref="D17:G17" si="1">D18+D22</f>
        <v>1064600</v>
      </c>
      <c r="E17" s="126">
        <f t="shared" si="1"/>
        <v>1299700</v>
      </c>
      <c r="F17" s="126">
        <f t="shared" si="1"/>
        <v>1314500</v>
      </c>
      <c r="G17" s="126">
        <f t="shared" si="1"/>
        <v>1326500</v>
      </c>
    </row>
    <row r="18" spans="1:10" x14ac:dyDescent="0.3">
      <c r="A18" s="10">
        <v>3</v>
      </c>
      <c r="B18" s="10" t="s">
        <v>7</v>
      </c>
      <c r="C18" s="130">
        <f>C19+C20+C21</f>
        <v>736264.06</v>
      </c>
      <c r="D18" s="131">
        <f t="shared" ref="D18:G18" si="2">D19+D20+D21</f>
        <v>1033600</v>
      </c>
      <c r="E18" s="131">
        <f t="shared" si="2"/>
        <v>1269700</v>
      </c>
      <c r="F18" s="131">
        <f t="shared" si="2"/>
        <v>1309500</v>
      </c>
      <c r="G18" s="131">
        <f t="shared" si="2"/>
        <v>1321500</v>
      </c>
    </row>
    <row r="19" spans="1:10" x14ac:dyDescent="0.3">
      <c r="A19" s="13">
        <v>31</v>
      </c>
      <c r="B19" s="13" t="s">
        <v>8</v>
      </c>
      <c r="C19" s="129">
        <v>424582.93</v>
      </c>
      <c r="D19" s="127">
        <v>598800</v>
      </c>
      <c r="E19" s="128">
        <v>709900</v>
      </c>
      <c r="F19" s="128">
        <v>780900</v>
      </c>
      <c r="G19" s="128">
        <v>792900</v>
      </c>
    </row>
    <row r="20" spans="1:10" x14ac:dyDescent="0.3">
      <c r="A20" s="11">
        <v>32</v>
      </c>
      <c r="B20" s="11" t="s">
        <v>16</v>
      </c>
      <c r="C20" s="132">
        <v>306327.59999999998</v>
      </c>
      <c r="D20" s="133">
        <v>433300</v>
      </c>
      <c r="E20" s="128">
        <v>557600</v>
      </c>
      <c r="F20" s="128">
        <v>526400</v>
      </c>
      <c r="G20" s="128">
        <v>526400</v>
      </c>
    </row>
    <row r="21" spans="1:10" x14ac:dyDescent="0.3">
      <c r="A21" s="46" t="s">
        <v>57</v>
      </c>
      <c r="B21" s="47" t="s">
        <v>58</v>
      </c>
      <c r="C21" s="134">
        <v>5353.53</v>
      </c>
      <c r="D21" s="135">
        <v>1500</v>
      </c>
      <c r="E21" s="128">
        <v>2200</v>
      </c>
      <c r="F21" s="128">
        <v>2200</v>
      </c>
      <c r="G21" s="128">
        <v>2200</v>
      </c>
    </row>
    <row r="22" spans="1:10" x14ac:dyDescent="0.3">
      <c r="A22" s="12">
        <v>4</v>
      </c>
      <c r="B22" s="16" t="s">
        <v>9</v>
      </c>
      <c r="C22" s="130">
        <f>C23+C24</f>
        <v>34306.54</v>
      </c>
      <c r="D22" s="130">
        <f t="shared" ref="D22:G22" si="3">D23+D24</f>
        <v>31000</v>
      </c>
      <c r="E22" s="130">
        <f t="shared" si="3"/>
        <v>30000</v>
      </c>
      <c r="F22" s="130">
        <f t="shared" si="3"/>
        <v>5000</v>
      </c>
      <c r="G22" s="130">
        <f t="shared" si="3"/>
        <v>5000</v>
      </c>
    </row>
    <row r="23" spans="1:10" ht="26.4" x14ac:dyDescent="0.3">
      <c r="A23" s="13">
        <v>41</v>
      </c>
      <c r="B23" s="17" t="s">
        <v>10</v>
      </c>
      <c r="C23" s="129">
        <v>31181.54</v>
      </c>
      <c r="D23" s="127">
        <v>0</v>
      </c>
      <c r="E23" s="127">
        <v>0</v>
      </c>
      <c r="F23" s="127">
        <v>0</v>
      </c>
      <c r="G23" s="127">
        <v>0</v>
      </c>
    </row>
    <row r="24" spans="1:10" ht="26.4" customHeight="1" x14ac:dyDescent="0.3">
      <c r="A24" s="46" t="s">
        <v>59</v>
      </c>
      <c r="B24" s="47" t="s">
        <v>60</v>
      </c>
      <c r="C24" s="134">
        <v>3125</v>
      </c>
      <c r="D24" s="135">
        <v>31000</v>
      </c>
      <c r="E24" s="128">
        <v>30000</v>
      </c>
      <c r="F24" s="128">
        <v>5000</v>
      </c>
      <c r="G24" s="136">
        <v>5000</v>
      </c>
    </row>
    <row r="26" spans="1:10" ht="15.6" x14ac:dyDescent="0.3">
      <c r="A26" s="174" t="s">
        <v>63</v>
      </c>
      <c r="B26" s="174"/>
      <c r="C26" s="174"/>
      <c r="D26" s="174"/>
      <c r="E26" s="174"/>
      <c r="F26" s="174"/>
      <c r="G26" s="174"/>
      <c r="H26" s="174"/>
      <c r="I26" s="174"/>
      <c r="J26" s="174"/>
    </row>
    <row r="27" spans="1:10" ht="30.6" customHeight="1" x14ac:dyDescent="0.3">
      <c r="A27" s="175" t="s">
        <v>64</v>
      </c>
      <c r="B27" s="176"/>
      <c r="C27" s="26" t="s">
        <v>47</v>
      </c>
      <c r="D27" s="26" t="s">
        <v>48</v>
      </c>
      <c r="E27" s="27" t="s">
        <v>49</v>
      </c>
      <c r="F27" s="27" t="s">
        <v>50</v>
      </c>
      <c r="G27" s="27" t="s">
        <v>51</v>
      </c>
    </row>
    <row r="28" spans="1:10" x14ac:dyDescent="0.3">
      <c r="A28" s="12">
        <v>9</v>
      </c>
      <c r="B28" s="16" t="s">
        <v>65</v>
      </c>
      <c r="C28" s="137">
        <v>60536.13</v>
      </c>
      <c r="D28" s="137">
        <v>0</v>
      </c>
      <c r="E28" s="137">
        <v>20200</v>
      </c>
      <c r="F28" s="137">
        <v>0</v>
      </c>
      <c r="G28" s="137">
        <v>0</v>
      </c>
    </row>
    <row r="29" spans="1:10" x14ac:dyDescent="0.3">
      <c r="A29" s="13">
        <v>92</v>
      </c>
      <c r="B29" s="17" t="s">
        <v>66</v>
      </c>
      <c r="C29" s="138">
        <v>60536</v>
      </c>
      <c r="D29" s="138">
        <v>0</v>
      </c>
      <c r="E29" s="138">
        <v>20200</v>
      </c>
      <c r="F29" s="139">
        <v>0</v>
      </c>
      <c r="G29" s="140">
        <v>0</v>
      </c>
    </row>
    <row r="30" spans="1:10" x14ac:dyDescent="0.3">
      <c r="A30" s="13">
        <v>922</v>
      </c>
      <c r="B30" s="48" t="s">
        <v>67</v>
      </c>
      <c r="C30" s="141">
        <v>60536</v>
      </c>
      <c r="D30" s="141">
        <v>0</v>
      </c>
      <c r="E30" s="141">
        <v>20200</v>
      </c>
      <c r="F30" s="139">
        <v>0</v>
      </c>
      <c r="G30" s="140">
        <v>0</v>
      </c>
    </row>
    <row r="31" spans="1:10" x14ac:dyDescent="0.3">
      <c r="A31" s="13">
        <v>9211</v>
      </c>
      <c r="B31" s="11" t="s">
        <v>68</v>
      </c>
      <c r="C31" s="141">
        <v>60536</v>
      </c>
      <c r="D31" s="141">
        <v>0</v>
      </c>
      <c r="E31" s="141">
        <v>20200</v>
      </c>
      <c r="F31" s="139">
        <v>0</v>
      </c>
      <c r="G31" s="140">
        <v>0</v>
      </c>
    </row>
    <row r="32" spans="1:10" x14ac:dyDescent="0.3">
      <c r="A32" s="49"/>
      <c r="B32" s="49"/>
      <c r="C32" s="50"/>
      <c r="D32" s="50"/>
      <c r="E32" s="50"/>
      <c r="F32" s="51"/>
      <c r="G32" s="52"/>
      <c r="H32" s="53"/>
      <c r="I32" s="53"/>
      <c r="J32" s="53"/>
    </row>
  </sheetData>
  <mergeCells count="4">
    <mergeCell ref="A2:G2"/>
    <mergeCell ref="A4:G4"/>
    <mergeCell ref="A26:J26"/>
    <mergeCell ref="A27:B27"/>
  </mergeCells>
  <phoneticPr fontId="20" type="noConversion"/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workbookViewId="0">
      <selection activeCell="H7" sqref="H7"/>
    </sheetView>
  </sheetViews>
  <sheetFormatPr defaultRowHeight="14.4" x14ac:dyDescent="0.3"/>
  <cols>
    <col min="1" max="1" width="10.5546875" customWidth="1"/>
    <col min="2" max="2" width="44.6640625" customWidth="1"/>
    <col min="3" max="7" width="19.44140625" customWidth="1"/>
    <col min="8" max="9" width="25.33203125" customWidth="1"/>
  </cols>
  <sheetData>
    <row r="1" spans="1:9" ht="17.399999999999999" x14ac:dyDescent="0.3">
      <c r="A1" s="5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3">
      <c r="B2" s="160" t="s">
        <v>29</v>
      </c>
      <c r="C2" s="160"/>
      <c r="D2" s="160"/>
      <c r="E2" s="160"/>
      <c r="F2" s="160"/>
      <c r="G2" s="160"/>
      <c r="H2" s="22"/>
      <c r="I2" s="22"/>
    </row>
    <row r="3" spans="1:9" ht="17.399999999999999" x14ac:dyDescent="0.3">
      <c r="A3" s="5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3">
      <c r="A4" s="35" t="s">
        <v>38</v>
      </c>
      <c r="B4" s="33" t="s">
        <v>40</v>
      </c>
      <c r="C4" s="26" t="s">
        <v>47</v>
      </c>
      <c r="D4" s="26" t="s">
        <v>48</v>
      </c>
      <c r="E4" s="27" t="s">
        <v>49</v>
      </c>
      <c r="F4" s="27" t="s">
        <v>50</v>
      </c>
      <c r="G4" s="27" t="s">
        <v>51</v>
      </c>
    </row>
    <row r="5" spans="1:9" s="29" customFormat="1" ht="10.199999999999999" x14ac:dyDescent="0.2">
      <c r="A5" s="32">
        <v>1</v>
      </c>
      <c r="B5" s="32">
        <v>2</v>
      </c>
      <c r="C5" s="30">
        <v>3</v>
      </c>
      <c r="D5" s="30">
        <v>4</v>
      </c>
      <c r="E5" s="31">
        <v>5</v>
      </c>
      <c r="F5" s="31">
        <v>6</v>
      </c>
      <c r="G5" s="31">
        <v>7</v>
      </c>
    </row>
    <row r="6" spans="1:9" x14ac:dyDescent="0.3">
      <c r="A6" s="10"/>
      <c r="B6" s="10" t="s">
        <v>30</v>
      </c>
      <c r="C6" s="130">
        <f>C7+C9+C11+C13+C15+C17+C19</f>
        <v>795143.11</v>
      </c>
      <c r="D6" s="130">
        <f>D7+D9+D11+D13+D15+D17+D19</f>
        <v>1064600</v>
      </c>
      <c r="E6" s="130">
        <f t="shared" ref="E6:G6" si="0">E7+E9+E11+E13+E15+E17+E19</f>
        <v>1299700</v>
      </c>
      <c r="F6" s="130">
        <f t="shared" si="0"/>
        <v>1314500</v>
      </c>
      <c r="G6" s="130">
        <f t="shared" si="0"/>
        <v>1326500</v>
      </c>
    </row>
    <row r="7" spans="1:9" x14ac:dyDescent="0.3">
      <c r="A7" s="10">
        <v>1</v>
      </c>
      <c r="B7" s="10" t="s">
        <v>41</v>
      </c>
      <c r="C7" s="127">
        <v>628551</v>
      </c>
      <c r="D7" s="131">
        <v>938100</v>
      </c>
      <c r="E7" s="128">
        <v>1164100</v>
      </c>
      <c r="F7" s="128">
        <v>1194500</v>
      </c>
      <c r="G7" s="128">
        <v>1206500</v>
      </c>
    </row>
    <row r="8" spans="1:9" x14ac:dyDescent="0.3">
      <c r="A8" s="19">
        <v>11</v>
      </c>
      <c r="B8" s="19" t="s">
        <v>41</v>
      </c>
      <c r="C8" s="127">
        <v>628551</v>
      </c>
      <c r="D8" s="127">
        <v>938100</v>
      </c>
      <c r="E8" s="127">
        <v>0</v>
      </c>
      <c r="F8" s="127">
        <v>0</v>
      </c>
      <c r="G8" s="127">
        <v>0</v>
      </c>
    </row>
    <row r="9" spans="1:9" x14ac:dyDescent="0.3">
      <c r="A9" s="10">
        <v>2</v>
      </c>
      <c r="B9" s="10" t="s">
        <v>43</v>
      </c>
      <c r="C9" s="127">
        <v>0</v>
      </c>
      <c r="D9" s="127">
        <v>0</v>
      </c>
      <c r="E9" s="127">
        <v>0</v>
      </c>
      <c r="F9" s="127">
        <v>0</v>
      </c>
      <c r="G9" s="127">
        <v>0</v>
      </c>
    </row>
    <row r="10" spans="1:9" x14ac:dyDescent="0.3">
      <c r="A10" s="13">
        <v>21</v>
      </c>
      <c r="B10" s="13" t="s">
        <v>44</v>
      </c>
      <c r="C10" s="127">
        <v>0</v>
      </c>
      <c r="D10" s="127">
        <v>0</v>
      </c>
      <c r="E10" s="127">
        <v>0</v>
      </c>
      <c r="F10" s="127">
        <v>0</v>
      </c>
      <c r="G10" s="127">
        <v>0</v>
      </c>
    </row>
    <row r="11" spans="1:9" x14ac:dyDescent="0.3">
      <c r="A11" s="10">
        <v>3</v>
      </c>
      <c r="B11" s="10" t="s">
        <v>45</v>
      </c>
      <c r="C11" s="127">
        <v>103302.11</v>
      </c>
      <c r="D11" s="127">
        <v>126500</v>
      </c>
      <c r="E11" s="128">
        <v>120000</v>
      </c>
      <c r="F11" s="128">
        <v>120000</v>
      </c>
      <c r="G11" s="128">
        <v>120000</v>
      </c>
    </row>
    <row r="12" spans="1:9" x14ac:dyDescent="0.3">
      <c r="A12" s="13">
        <v>31</v>
      </c>
      <c r="B12" s="13" t="s">
        <v>45</v>
      </c>
      <c r="C12" s="127">
        <v>103302.11</v>
      </c>
      <c r="D12" s="127">
        <v>126500</v>
      </c>
      <c r="E12" s="128">
        <v>120000</v>
      </c>
      <c r="F12" s="128">
        <v>120000</v>
      </c>
      <c r="G12" s="128">
        <v>120000</v>
      </c>
    </row>
    <row r="13" spans="1:9" x14ac:dyDescent="0.3">
      <c r="A13" s="10">
        <v>4</v>
      </c>
      <c r="B13" s="10" t="s">
        <v>69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</row>
    <row r="14" spans="1:9" x14ac:dyDescent="0.3">
      <c r="A14" s="55">
        <v>43</v>
      </c>
      <c r="B14" s="54" t="s">
        <v>70</v>
      </c>
      <c r="C14" s="127">
        <v>0</v>
      </c>
      <c r="D14" s="127">
        <v>0</v>
      </c>
      <c r="E14" s="127">
        <v>0</v>
      </c>
      <c r="F14" s="127">
        <v>0</v>
      </c>
      <c r="G14" s="127">
        <v>0</v>
      </c>
    </row>
    <row r="15" spans="1:9" x14ac:dyDescent="0.3">
      <c r="A15" s="10">
        <v>5</v>
      </c>
      <c r="B15" s="10" t="s">
        <v>73</v>
      </c>
      <c r="C15" s="127">
        <v>63290</v>
      </c>
      <c r="D15" s="127">
        <v>0</v>
      </c>
      <c r="E15" s="128">
        <v>15600</v>
      </c>
      <c r="F15" s="127">
        <v>0</v>
      </c>
      <c r="G15" s="127">
        <v>0</v>
      </c>
    </row>
    <row r="16" spans="1:9" x14ac:dyDescent="0.3">
      <c r="A16" s="13">
        <v>52</v>
      </c>
      <c r="B16" s="13" t="s">
        <v>72</v>
      </c>
      <c r="C16" s="127">
        <v>63290</v>
      </c>
      <c r="D16" s="127">
        <v>0</v>
      </c>
      <c r="E16" s="128">
        <v>15600</v>
      </c>
      <c r="F16" s="127">
        <v>0</v>
      </c>
      <c r="G16" s="127">
        <v>0</v>
      </c>
    </row>
    <row r="17" spans="1:7" x14ac:dyDescent="0.3">
      <c r="A17" s="10">
        <v>6</v>
      </c>
      <c r="B17" s="10" t="s">
        <v>71</v>
      </c>
      <c r="C17" s="127">
        <v>0</v>
      </c>
      <c r="D17" s="127">
        <v>0</v>
      </c>
      <c r="E17" s="127">
        <v>0</v>
      </c>
      <c r="F17" s="127">
        <v>0</v>
      </c>
      <c r="G17" s="127">
        <v>0</v>
      </c>
    </row>
    <row r="18" spans="1:7" x14ac:dyDescent="0.3">
      <c r="A18" s="13">
        <v>61</v>
      </c>
      <c r="B18" s="13" t="s">
        <v>71</v>
      </c>
      <c r="C18" s="127">
        <v>0</v>
      </c>
      <c r="D18" s="127">
        <v>0</v>
      </c>
      <c r="E18" s="127">
        <v>0</v>
      </c>
      <c r="F18" s="127">
        <v>0</v>
      </c>
      <c r="G18" s="127">
        <v>0</v>
      </c>
    </row>
    <row r="19" spans="1:7" ht="26.4" x14ac:dyDescent="0.3">
      <c r="A19" s="10">
        <v>7</v>
      </c>
      <c r="B19" s="59" t="s">
        <v>74</v>
      </c>
      <c r="C19" s="127">
        <v>0</v>
      </c>
      <c r="D19" s="127">
        <v>0</v>
      </c>
      <c r="E19" s="127">
        <v>0</v>
      </c>
      <c r="F19" s="127">
        <v>0</v>
      </c>
      <c r="G19" s="127">
        <v>0</v>
      </c>
    </row>
    <row r="20" spans="1:7" ht="24.6" customHeight="1" x14ac:dyDescent="0.3">
      <c r="A20" s="56">
        <v>71</v>
      </c>
      <c r="B20" s="57" t="s">
        <v>74</v>
      </c>
      <c r="C20" s="127">
        <v>0</v>
      </c>
      <c r="D20" s="127">
        <v>0</v>
      </c>
      <c r="E20" s="127">
        <v>0</v>
      </c>
      <c r="F20" s="127">
        <v>0</v>
      </c>
      <c r="G20" s="127">
        <v>0</v>
      </c>
    </row>
    <row r="21" spans="1:7" ht="25.5" customHeight="1" x14ac:dyDescent="0.3">
      <c r="A21" s="35" t="s">
        <v>38</v>
      </c>
      <c r="B21" s="33" t="s">
        <v>40</v>
      </c>
      <c r="C21" s="26" t="s">
        <v>47</v>
      </c>
      <c r="D21" s="26" t="s">
        <v>48</v>
      </c>
      <c r="E21" s="27" t="s">
        <v>49</v>
      </c>
      <c r="F21" s="27" t="s">
        <v>50</v>
      </c>
      <c r="G21" s="27" t="s">
        <v>51</v>
      </c>
    </row>
    <row r="22" spans="1:7" s="29" customFormat="1" ht="10.199999999999999" x14ac:dyDescent="0.2">
      <c r="A22" s="32">
        <v>1</v>
      </c>
      <c r="B22" s="32">
        <v>2</v>
      </c>
      <c r="C22" s="30">
        <v>3</v>
      </c>
      <c r="D22" s="30">
        <v>4</v>
      </c>
      <c r="E22" s="31">
        <v>5</v>
      </c>
      <c r="F22" s="31">
        <v>6</v>
      </c>
      <c r="G22" s="31">
        <v>7</v>
      </c>
    </row>
    <row r="23" spans="1:7" x14ac:dyDescent="0.3">
      <c r="A23" s="10"/>
      <c r="B23" s="10" t="s">
        <v>31</v>
      </c>
      <c r="C23" s="126">
        <f>C24+C26+C28+C30+C32+C34+C36</f>
        <v>766570.24999999988</v>
      </c>
      <c r="D23" s="126">
        <f>D24+D26+D28+D30+D32+D34+D36</f>
        <v>1064600</v>
      </c>
      <c r="E23" s="126">
        <f>E24+E26+E28+E30+E32+E34+E36</f>
        <v>1299700</v>
      </c>
      <c r="F23" s="126">
        <f t="shared" ref="F23:G23" si="1">F24+F26+F28+F30+F32+F34+F36</f>
        <v>1314500</v>
      </c>
      <c r="G23" s="126">
        <f t="shared" si="1"/>
        <v>1326500</v>
      </c>
    </row>
    <row r="24" spans="1:7" x14ac:dyDescent="0.3">
      <c r="A24" s="10">
        <v>1</v>
      </c>
      <c r="B24" s="10" t="s">
        <v>41</v>
      </c>
      <c r="C24" s="127">
        <v>656973.98</v>
      </c>
      <c r="D24" s="127">
        <v>938100</v>
      </c>
      <c r="E24" s="128">
        <v>1164100</v>
      </c>
      <c r="F24" s="128">
        <v>1194500</v>
      </c>
      <c r="G24" s="128">
        <v>1206500</v>
      </c>
    </row>
    <row r="25" spans="1:7" x14ac:dyDescent="0.3">
      <c r="A25" s="19">
        <v>11</v>
      </c>
      <c r="B25" s="19" t="s">
        <v>41</v>
      </c>
      <c r="C25" s="127">
        <v>656973.98</v>
      </c>
      <c r="D25" s="127">
        <v>938100</v>
      </c>
      <c r="E25" s="128">
        <v>1164100</v>
      </c>
      <c r="F25" s="128">
        <v>1194500</v>
      </c>
      <c r="G25" s="128">
        <v>1206500</v>
      </c>
    </row>
    <row r="26" spans="1:7" x14ac:dyDescent="0.3">
      <c r="A26" s="10">
        <v>2</v>
      </c>
      <c r="B26" s="10" t="s">
        <v>43</v>
      </c>
      <c r="C26" s="127">
        <v>0</v>
      </c>
      <c r="D26" s="127">
        <v>0</v>
      </c>
      <c r="E26" s="127">
        <v>0</v>
      </c>
      <c r="F26" s="127">
        <v>0</v>
      </c>
      <c r="G26" s="127">
        <v>0</v>
      </c>
    </row>
    <row r="27" spans="1:7" x14ac:dyDescent="0.3">
      <c r="A27" s="13">
        <v>21</v>
      </c>
      <c r="B27" s="13" t="s">
        <v>44</v>
      </c>
      <c r="C27" s="127">
        <v>0</v>
      </c>
      <c r="D27" s="127">
        <v>0</v>
      </c>
      <c r="E27" s="142">
        <v>0</v>
      </c>
      <c r="F27" s="142">
        <v>0</v>
      </c>
      <c r="G27" s="142">
        <v>0</v>
      </c>
    </row>
    <row r="28" spans="1:7" x14ac:dyDescent="0.3">
      <c r="A28" s="10">
        <v>3</v>
      </c>
      <c r="B28" s="10" t="s">
        <v>45</v>
      </c>
      <c r="C28" s="127">
        <v>98053.68</v>
      </c>
      <c r="D28" s="127">
        <v>126500</v>
      </c>
      <c r="E28" s="128">
        <v>120000</v>
      </c>
      <c r="F28" s="128">
        <v>120000</v>
      </c>
      <c r="G28" s="128">
        <v>120000</v>
      </c>
    </row>
    <row r="29" spans="1:7" x14ac:dyDescent="0.3">
      <c r="A29" s="13">
        <v>31</v>
      </c>
      <c r="B29" s="13" t="s">
        <v>45</v>
      </c>
      <c r="C29" s="127">
        <v>98053.68</v>
      </c>
      <c r="D29" s="127">
        <v>126500</v>
      </c>
      <c r="E29" s="128">
        <v>120000</v>
      </c>
      <c r="F29" s="128">
        <v>120000</v>
      </c>
      <c r="G29" s="128">
        <v>120000</v>
      </c>
    </row>
    <row r="30" spans="1:7" x14ac:dyDescent="0.3">
      <c r="A30" s="10">
        <v>4</v>
      </c>
      <c r="B30" s="10" t="s">
        <v>69</v>
      </c>
      <c r="C30" s="127">
        <v>0</v>
      </c>
      <c r="D30" s="127">
        <v>0</v>
      </c>
      <c r="E30" s="127">
        <v>0</v>
      </c>
      <c r="F30" s="127">
        <v>0</v>
      </c>
      <c r="G30" s="127">
        <v>0</v>
      </c>
    </row>
    <row r="31" spans="1:7" x14ac:dyDescent="0.3">
      <c r="A31" s="55">
        <v>43</v>
      </c>
      <c r="B31" s="54" t="s">
        <v>70</v>
      </c>
      <c r="C31" s="127">
        <v>0</v>
      </c>
      <c r="D31" s="127">
        <v>0</v>
      </c>
      <c r="E31" s="127">
        <v>0</v>
      </c>
      <c r="F31" s="127">
        <v>0</v>
      </c>
      <c r="G31" s="127">
        <v>0</v>
      </c>
    </row>
    <row r="32" spans="1:7" x14ac:dyDescent="0.3">
      <c r="A32" s="10">
        <v>5</v>
      </c>
      <c r="B32" s="10" t="s">
        <v>73</v>
      </c>
      <c r="C32" s="127">
        <v>11542.59</v>
      </c>
      <c r="D32" s="127">
        <v>0</v>
      </c>
      <c r="E32" s="127">
        <v>15600</v>
      </c>
      <c r="F32" s="127">
        <v>0</v>
      </c>
      <c r="G32" s="127">
        <v>0</v>
      </c>
    </row>
    <row r="33" spans="1:7" x14ac:dyDescent="0.3">
      <c r="A33" s="13">
        <v>52</v>
      </c>
      <c r="B33" s="13" t="s">
        <v>72</v>
      </c>
      <c r="C33" s="142">
        <v>11542.59</v>
      </c>
      <c r="D33" s="142">
        <v>0</v>
      </c>
      <c r="E33" s="142">
        <v>15600</v>
      </c>
      <c r="F33" s="127">
        <v>0</v>
      </c>
      <c r="G33" s="127">
        <v>0</v>
      </c>
    </row>
    <row r="34" spans="1:7" x14ac:dyDescent="0.3">
      <c r="A34" s="10">
        <v>6</v>
      </c>
      <c r="B34" s="10" t="s">
        <v>71</v>
      </c>
      <c r="C34" s="127">
        <v>0</v>
      </c>
      <c r="D34" s="127">
        <v>0</v>
      </c>
      <c r="E34" s="127">
        <v>0</v>
      </c>
      <c r="F34" s="127">
        <v>0</v>
      </c>
      <c r="G34" s="127">
        <v>0</v>
      </c>
    </row>
    <row r="35" spans="1:7" x14ac:dyDescent="0.3">
      <c r="A35" s="13">
        <v>61</v>
      </c>
      <c r="B35" s="13" t="s">
        <v>71</v>
      </c>
      <c r="C35" s="127">
        <v>0</v>
      </c>
      <c r="D35" s="127">
        <v>0</v>
      </c>
      <c r="E35" s="127">
        <v>0</v>
      </c>
      <c r="F35" s="127">
        <v>0</v>
      </c>
      <c r="G35" s="127">
        <v>0</v>
      </c>
    </row>
    <row r="36" spans="1:7" ht="26.4" x14ac:dyDescent="0.3">
      <c r="A36" s="10">
        <v>7</v>
      </c>
      <c r="B36" s="16" t="s">
        <v>74</v>
      </c>
      <c r="C36" s="127">
        <v>0</v>
      </c>
      <c r="D36" s="127">
        <v>0</v>
      </c>
      <c r="E36" s="127">
        <v>0</v>
      </c>
      <c r="F36" s="127">
        <v>0</v>
      </c>
      <c r="G36" s="127">
        <v>0</v>
      </c>
    </row>
    <row r="37" spans="1:7" ht="25.2" customHeight="1" x14ac:dyDescent="0.3">
      <c r="A37" s="13">
        <v>71</v>
      </c>
      <c r="B37" s="58" t="s">
        <v>74</v>
      </c>
      <c r="C37" s="127">
        <v>0</v>
      </c>
      <c r="D37" s="127">
        <v>0</v>
      </c>
      <c r="E37" s="127">
        <v>0</v>
      </c>
      <c r="F37" s="127">
        <v>0</v>
      </c>
      <c r="G37" s="127">
        <v>0</v>
      </c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"/>
  <sheetViews>
    <sheetView workbookViewId="0">
      <selection activeCell="C7" sqref="C7:G9"/>
    </sheetView>
  </sheetViews>
  <sheetFormatPr defaultRowHeight="14.4" x14ac:dyDescent="0.3"/>
  <cols>
    <col min="1" max="1" width="11.44140625" style="37" customWidth="1"/>
    <col min="2" max="2" width="44.6640625" customWidth="1"/>
    <col min="3" max="7" width="19.44140625" customWidth="1"/>
    <col min="8" max="9" width="25.33203125" customWidth="1"/>
  </cols>
  <sheetData>
    <row r="1" spans="1:9" ht="17.399999999999999" x14ac:dyDescent="0.3">
      <c r="A1" s="36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3">
      <c r="B2" s="160" t="s">
        <v>32</v>
      </c>
      <c r="C2" s="160"/>
      <c r="D2" s="160"/>
      <c r="E2" s="160"/>
      <c r="F2" s="160"/>
      <c r="G2" s="160"/>
      <c r="H2" s="22"/>
      <c r="I2" s="22"/>
    </row>
    <row r="3" spans="1:9" ht="17.399999999999999" x14ac:dyDescent="0.3">
      <c r="A3" s="36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3">
      <c r="A4" s="38" t="s">
        <v>38</v>
      </c>
      <c r="B4" s="33" t="s">
        <v>40</v>
      </c>
      <c r="C4" s="26" t="s">
        <v>47</v>
      </c>
      <c r="D4" s="26" t="s">
        <v>48</v>
      </c>
      <c r="E4" s="27" t="s">
        <v>49</v>
      </c>
      <c r="F4" s="27" t="s">
        <v>50</v>
      </c>
      <c r="G4" s="27" t="s">
        <v>51</v>
      </c>
    </row>
    <row r="5" spans="1:9" s="29" customFormat="1" ht="10.199999999999999" x14ac:dyDescent="0.2">
      <c r="A5" s="39">
        <v>1</v>
      </c>
      <c r="B5" s="32">
        <v>2</v>
      </c>
      <c r="C5" s="30">
        <v>3</v>
      </c>
      <c r="D5" s="30">
        <v>4</v>
      </c>
      <c r="E5" s="31">
        <v>5</v>
      </c>
      <c r="F5" s="31">
        <v>6</v>
      </c>
      <c r="G5" s="31">
        <v>7</v>
      </c>
    </row>
    <row r="6" spans="1:9" ht="27" customHeight="1" x14ac:dyDescent="0.3">
      <c r="A6" s="40"/>
      <c r="B6" s="10" t="s">
        <v>31</v>
      </c>
      <c r="C6" s="126">
        <f>C7</f>
        <v>766570</v>
      </c>
      <c r="D6" s="126">
        <f t="shared" ref="D6:G6" si="0">D7</f>
        <v>1064600</v>
      </c>
      <c r="E6" s="126">
        <f t="shared" si="0"/>
        <v>1299700</v>
      </c>
      <c r="F6" s="126">
        <f t="shared" si="0"/>
        <v>1314500</v>
      </c>
      <c r="G6" s="126">
        <f t="shared" si="0"/>
        <v>1326500</v>
      </c>
    </row>
    <row r="7" spans="1:9" ht="26.4" x14ac:dyDescent="0.3">
      <c r="A7" s="60" t="s">
        <v>75</v>
      </c>
      <c r="B7" s="61" t="s">
        <v>76</v>
      </c>
      <c r="C7" s="127">
        <v>766570</v>
      </c>
      <c r="D7" s="127">
        <v>1064600</v>
      </c>
      <c r="E7" s="128">
        <v>1299700</v>
      </c>
      <c r="F7" s="128">
        <v>1314500</v>
      </c>
      <c r="G7" s="128">
        <v>1326500</v>
      </c>
    </row>
    <row r="8" spans="1:9" ht="26.4" x14ac:dyDescent="0.3">
      <c r="A8" s="62" t="s">
        <v>77</v>
      </c>
      <c r="B8" s="64" t="s">
        <v>78</v>
      </c>
      <c r="C8" s="127">
        <v>766570</v>
      </c>
      <c r="D8" s="127">
        <v>1064600</v>
      </c>
      <c r="E8" s="128">
        <v>1299700</v>
      </c>
      <c r="F8" s="128">
        <v>1314500</v>
      </c>
      <c r="G8" s="128">
        <v>1326500</v>
      </c>
    </row>
    <row r="9" spans="1:9" ht="26.4" x14ac:dyDescent="0.3">
      <c r="A9" s="63" t="s">
        <v>79</v>
      </c>
      <c r="B9" s="64" t="s">
        <v>78</v>
      </c>
      <c r="C9" s="127">
        <v>766570</v>
      </c>
      <c r="D9" s="127">
        <v>1064600</v>
      </c>
      <c r="E9" s="128">
        <v>1299700</v>
      </c>
      <c r="F9" s="128">
        <v>1314500</v>
      </c>
      <c r="G9" s="128">
        <v>1326500</v>
      </c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1"/>
  <sheetViews>
    <sheetView workbookViewId="0">
      <selection activeCell="C8" sqref="C8:G11"/>
    </sheetView>
  </sheetViews>
  <sheetFormatPr defaultRowHeight="14.4" x14ac:dyDescent="0.3"/>
  <cols>
    <col min="1" max="1" width="10.5546875" customWidth="1"/>
    <col min="2" max="2" width="44.6640625" customWidth="1"/>
    <col min="3" max="7" width="19.44140625" customWidth="1"/>
    <col min="8" max="9" width="25.33203125" customWidth="1"/>
  </cols>
  <sheetData>
    <row r="1" spans="1:9" ht="17.399999999999999" x14ac:dyDescent="0.3">
      <c r="A1" s="5"/>
      <c r="B1" s="5"/>
      <c r="C1" s="5"/>
      <c r="D1" s="5"/>
      <c r="E1" s="5"/>
      <c r="F1" s="5"/>
      <c r="G1" s="5"/>
      <c r="H1" s="6"/>
      <c r="I1" s="6"/>
    </row>
    <row r="2" spans="1:9" ht="15.6" x14ac:dyDescent="0.3">
      <c r="A2" s="160" t="s">
        <v>11</v>
      </c>
      <c r="B2" s="160"/>
      <c r="C2" s="160"/>
      <c r="D2" s="160"/>
      <c r="E2" s="160"/>
      <c r="F2" s="160"/>
      <c r="G2" s="160"/>
      <c r="H2" s="20"/>
      <c r="I2" s="20"/>
    </row>
    <row r="3" spans="1:9" ht="17.399999999999999" x14ac:dyDescent="0.3">
      <c r="A3" s="5"/>
      <c r="B3" s="5"/>
      <c r="C3" s="5"/>
      <c r="D3" s="5"/>
      <c r="E3" s="5"/>
      <c r="F3" s="5"/>
      <c r="G3" s="5"/>
      <c r="H3" s="6"/>
      <c r="I3" s="6"/>
    </row>
    <row r="4" spans="1:9" ht="15.6" x14ac:dyDescent="0.3">
      <c r="A4" s="160" t="s">
        <v>33</v>
      </c>
      <c r="B4" s="160"/>
      <c r="C4" s="160"/>
      <c r="D4" s="160"/>
      <c r="E4" s="160"/>
      <c r="F4" s="160"/>
      <c r="G4" s="160"/>
      <c r="H4" s="22"/>
      <c r="I4" s="22"/>
    </row>
    <row r="5" spans="1:9" ht="17.399999999999999" x14ac:dyDescent="0.3">
      <c r="A5" s="5"/>
      <c r="B5" s="5"/>
      <c r="C5" s="5"/>
      <c r="D5" s="5"/>
      <c r="E5" s="5"/>
      <c r="F5" s="5"/>
      <c r="G5" s="5"/>
      <c r="H5" s="6"/>
      <c r="I5" s="6"/>
    </row>
    <row r="6" spans="1:9" ht="25.5" customHeight="1" x14ac:dyDescent="0.3">
      <c r="A6" s="38" t="s">
        <v>38</v>
      </c>
      <c r="B6" s="33" t="s">
        <v>40</v>
      </c>
      <c r="C6" s="26" t="s">
        <v>47</v>
      </c>
      <c r="D6" s="26" t="s">
        <v>48</v>
      </c>
      <c r="E6" s="27" t="s">
        <v>49</v>
      </c>
      <c r="F6" s="27" t="s">
        <v>50</v>
      </c>
      <c r="G6" s="27" t="s">
        <v>51</v>
      </c>
    </row>
    <row r="7" spans="1:9" s="29" customFormat="1" ht="10.199999999999999" x14ac:dyDescent="0.2">
      <c r="A7" s="39">
        <v>1</v>
      </c>
      <c r="B7" s="32">
        <v>2</v>
      </c>
      <c r="C7" s="30">
        <v>3</v>
      </c>
      <c r="D7" s="30">
        <v>4</v>
      </c>
      <c r="E7" s="31">
        <v>5</v>
      </c>
      <c r="F7" s="31">
        <v>6</v>
      </c>
      <c r="G7" s="31">
        <v>7</v>
      </c>
    </row>
    <row r="8" spans="1:9" x14ac:dyDescent="0.3">
      <c r="A8" s="10">
        <v>8</v>
      </c>
      <c r="B8" s="10" t="s">
        <v>12</v>
      </c>
      <c r="C8" s="126">
        <v>0</v>
      </c>
      <c r="D8" s="126">
        <v>0</v>
      </c>
      <c r="E8" s="126">
        <v>0</v>
      </c>
      <c r="F8" s="126">
        <v>0</v>
      </c>
      <c r="G8" s="126">
        <v>0</v>
      </c>
    </row>
    <row r="9" spans="1:9" x14ac:dyDescent="0.3">
      <c r="A9" s="10">
        <v>84</v>
      </c>
      <c r="B9" s="13" t="s">
        <v>17</v>
      </c>
      <c r="C9" s="127">
        <v>0</v>
      </c>
      <c r="D9" s="127">
        <v>0</v>
      </c>
      <c r="E9" s="127">
        <v>0</v>
      </c>
      <c r="F9" s="127">
        <v>0</v>
      </c>
      <c r="G9" s="127">
        <v>0</v>
      </c>
    </row>
    <row r="10" spans="1:9" x14ac:dyDescent="0.3">
      <c r="A10" s="12">
        <v>5</v>
      </c>
      <c r="B10" s="16" t="s">
        <v>13</v>
      </c>
      <c r="C10" s="126">
        <v>0</v>
      </c>
      <c r="D10" s="126">
        <v>0</v>
      </c>
      <c r="E10" s="126">
        <v>0</v>
      </c>
      <c r="F10" s="126">
        <v>0</v>
      </c>
      <c r="G10" s="126">
        <v>0</v>
      </c>
    </row>
    <row r="11" spans="1:9" x14ac:dyDescent="0.3">
      <c r="A11" s="13">
        <v>54</v>
      </c>
      <c r="B11" s="17" t="s">
        <v>18</v>
      </c>
      <c r="C11" s="127">
        <v>0</v>
      </c>
      <c r="D11" s="127">
        <v>0</v>
      </c>
      <c r="E11" s="127">
        <v>0</v>
      </c>
      <c r="F11" s="127">
        <v>0</v>
      </c>
      <c r="G11" s="127">
        <v>0</v>
      </c>
    </row>
  </sheetData>
  <mergeCells count="2">
    <mergeCell ref="A2:G2"/>
    <mergeCell ref="A4:G4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1"/>
  <sheetViews>
    <sheetView workbookViewId="0">
      <selection activeCell="H25" sqref="H25"/>
    </sheetView>
  </sheetViews>
  <sheetFormatPr defaultRowHeight="14.4" x14ac:dyDescent="0.3"/>
  <cols>
    <col min="1" max="1" width="10.5546875" customWidth="1"/>
    <col min="2" max="2" width="44.6640625" customWidth="1"/>
    <col min="3" max="7" width="19.44140625" customWidth="1"/>
    <col min="8" max="9" width="25.33203125" customWidth="1"/>
  </cols>
  <sheetData>
    <row r="1" spans="1:9" ht="17.399999999999999" x14ac:dyDescent="0.3">
      <c r="A1" s="5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3">
      <c r="B2" s="160" t="s">
        <v>34</v>
      </c>
      <c r="C2" s="160"/>
      <c r="D2" s="160"/>
      <c r="E2" s="160"/>
      <c r="F2" s="160"/>
      <c r="G2" s="160"/>
      <c r="H2" s="22"/>
      <c r="I2" s="22"/>
    </row>
    <row r="3" spans="1:9" ht="17.399999999999999" x14ac:dyDescent="0.3">
      <c r="A3" s="5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3">
      <c r="A4" s="38" t="s">
        <v>38</v>
      </c>
      <c r="B4" s="33" t="s">
        <v>40</v>
      </c>
      <c r="C4" s="26" t="s">
        <v>47</v>
      </c>
      <c r="D4" s="26" t="s">
        <v>48</v>
      </c>
      <c r="E4" s="27" t="s">
        <v>49</v>
      </c>
      <c r="F4" s="27" t="s">
        <v>50</v>
      </c>
      <c r="G4" s="27" t="s">
        <v>51</v>
      </c>
    </row>
    <row r="5" spans="1:9" s="29" customFormat="1" ht="10.199999999999999" x14ac:dyDescent="0.2">
      <c r="A5" s="39">
        <v>1</v>
      </c>
      <c r="B5" s="32">
        <v>2</v>
      </c>
      <c r="C5" s="30">
        <v>3</v>
      </c>
      <c r="D5" s="30">
        <v>4</v>
      </c>
      <c r="E5" s="31">
        <v>5</v>
      </c>
      <c r="F5" s="31">
        <v>6</v>
      </c>
      <c r="G5" s="31">
        <v>7</v>
      </c>
    </row>
    <row r="6" spans="1:9" x14ac:dyDescent="0.3">
      <c r="A6" s="10"/>
      <c r="B6" s="10" t="s">
        <v>35</v>
      </c>
      <c r="C6" s="126">
        <v>0</v>
      </c>
      <c r="D6" s="126">
        <v>0</v>
      </c>
      <c r="E6" s="126">
        <v>0</v>
      </c>
      <c r="F6" s="126">
        <v>0</v>
      </c>
      <c r="G6" s="126">
        <v>0</v>
      </c>
    </row>
    <row r="7" spans="1:9" x14ac:dyDescent="0.3">
      <c r="A7" s="10">
        <v>1</v>
      </c>
      <c r="B7" s="10" t="s">
        <v>41</v>
      </c>
      <c r="C7" s="131">
        <v>0</v>
      </c>
      <c r="D7" s="131">
        <v>0</v>
      </c>
      <c r="E7" s="131">
        <v>0</v>
      </c>
      <c r="F7" s="131">
        <v>0</v>
      </c>
      <c r="G7" s="131">
        <v>0</v>
      </c>
    </row>
    <row r="8" spans="1:9" x14ac:dyDescent="0.3">
      <c r="A8" s="19">
        <v>11</v>
      </c>
      <c r="B8" s="19" t="s">
        <v>41</v>
      </c>
      <c r="C8" s="127">
        <v>0</v>
      </c>
      <c r="D8" s="127">
        <v>0</v>
      </c>
      <c r="E8" s="127">
        <v>0</v>
      </c>
      <c r="F8" s="127">
        <v>0</v>
      </c>
      <c r="G8" s="127">
        <v>0</v>
      </c>
    </row>
    <row r="9" spans="1:9" x14ac:dyDescent="0.3">
      <c r="A9" s="14">
        <v>12</v>
      </c>
      <c r="B9" s="14" t="s">
        <v>42</v>
      </c>
      <c r="C9" s="127">
        <v>0</v>
      </c>
      <c r="D9" s="127">
        <v>0</v>
      </c>
      <c r="E9" s="127">
        <v>0</v>
      </c>
      <c r="F9" s="127">
        <v>0</v>
      </c>
      <c r="G9" s="127">
        <v>0</v>
      </c>
    </row>
    <row r="10" spans="1:9" x14ac:dyDescent="0.3">
      <c r="A10" s="10">
        <v>2</v>
      </c>
      <c r="B10" s="10" t="s">
        <v>43</v>
      </c>
      <c r="C10" s="127">
        <v>0</v>
      </c>
      <c r="D10" s="127">
        <v>0</v>
      </c>
      <c r="E10" s="127">
        <v>0</v>
      </c>
      <c r="F10" s="127">
        <v>0</v>
      </c>
      <c r="G10" s="127">
        <v>0</v>
      </c>
    </row>
    <row r="11" spans="1:9" x14ac:dyDescent="0.3">
      <c r="A11" s="13">
        <v>21</v>
      </c>
      <c r="B11" s="13" t="s">
        <v>44</v>
      </c>
      <c r="C11" s="127">
        <v>0</v>
      </c>
      <c r="D11" s="127">
        <v>0</v>
      </c>
      <c r="E11" s="127">
        <v>0</v>
      </c>
      <c r="F11" s="127">
        <v>0</v>
      </c>
      <c r="G11" s="127">
        <v>0</v>
      </c>
    </row>
    <row r="12" spans="1:9" x14ac:dyDescent="0.3">
      <c r="A12" s="10">
        <v>3</v>
      </c>
      <c r="B12" s="10" t="s">
        <v>45</v>
      </c>
      <c r="C12" s="127">
        <v>0</v>
      </c>
      <c r="D12" s="127">
        <v>0</v>
      </c>
      <c r="E12" s="127">
        <v>0</v>
      </c>
      <c r="F12" s="127">
        <v>0</v>
      </c>
      <c r="G12" s="127">
        <v>0</v>
      </c>
    </row>
    <row r="13" spans="1:9" x14ac:dyDescent="0.3">
      <c r="A13" s="13">
        <v>31</v>
      </c>
      <c r="B13" s="13" t="s">
        <v>45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</row>
    <row r="14" spans="1:9" x14ac:dyDescent="0.3">
      <c r="A14" s="10"/>
      <c r="B14" s="10" t="s">
        <v>36</v>
      </c>
      <c r="C14" s="127">
        <v>0</v>
      </c>
      <c r="D14" s="127">
        <v>0</v>
      </c>
      <c r="E14" s="127">
        <v>0</v>
      </c>
      <c r="F14" s="127">
        <v>0</v>
      </c>
      <c r="G14" s="127">
        <v>0</v>
      </c>
    </row>
    <row r="15" spans="1:9" x14ac:dyDescent="0.3">
      <c r="A15" s="10">
        <v>1</v>
      </c>
      <c r="B15" s="10" t="s">
        <v>41</v>
      </c>
      <c r="C15" s="127">
        <v>0</v>
      </c>
      <c r="D15" s="127">
        <v>0</v>
      </c>
      <c r="E15" s="127">
        <v>0</v>
      </c>
      <c r="F15" s="127">
        <v>0</v>
      </c>
      <c r="G15" s="127">
        <v>0</v>
      </c>
    </row>
    <row r="16" spans="1:9" x14ac:dyDescent="0.3">
      <c r="A16" s="19">
        <v>11</v>
      </c>
      <c r="B16" s="19" t="s">
        <v>41</v>
      </c>
      <c r="C16" s="127">
        <v>0</v>
      </c>
      <c r="D16" s="127">
        <v>0</v>
      </c>
      <c r="E16" s="127">
        <v>0</v>
      </c>
      <c r="F16" s="127">
        <v>0</v>
      </c>
      <c r="G16" s="127">
        <v>0</v>
      </c>
    </row>
    <row r="17" spans="1:7" x14ac:dyDescent="0.3">
      <c r="A17" s="14">
        <v>12</v>
      </c>
      <c r="B17" s="14" t="s">
        <v>42</v>
      </c>
      <c r="C17" s="127">
        <v>0</v>
      </c>
      <c r="D17" s="127">
        <v>0</v>
      </c>
      <c r="E17" s="127">
        <v>0</v>
      </c>
      <c r="F17" s="127">
        <v>0</v>
      </c>
      <c r="G17" s="127">
        <v>0</v>
      </c>
    </row>
    <row r="18" spans="1:7" x14ac:dyDescent="0.3">
      <c r="A18" s="10">
        <v>2</v>
      </c>
      <c r="B18" s="10" t="s">
        <v>43</v>
      </c>
      <c r="C18" s="127">
        <v>0</v>
      </c>
      <c r="D18" s="127">
        <v>0</v>
      </c>
      <c r="E18" s="127">
        <v>0</v>
      </c>
      <c r="F18" s="127">
        <v>0</v>
      </c>
      <c r="G18" s="127">
        <v>0</v>
      </c>
    </row>
    <row r="19" spans="1:7" x14ac:dyDescent="0.3">
      <c r="A19" s="13">
        <v>21</v>
      </c>
      <c r="B19" s="13" t="s">
        <v>44</v>
      </c>
      <c r="C19" s="127">
        <v>0</v>
      </c>
      <c r="D19" s="127">
        <v>0</v>
      </c>
      <c r="E19" s="127">
        <v>0</v>
      </c>
      <c r="F19" s="127">
        <v>0</v>
      </c>
      <c r="G19" s="127">
        <v>0</v>
      </c>
    </row>
    <row r="20" spans="1:7" x14ac:dyDescent="0.3">
      <c r="A20" s="10">
        <v>3</v>
      </c>
      <c r="B20" s="10" t="s">
        <v>45</v>
      </c>
      <c r="C20" s="127">
        <v>0</v>
      </c>
      <c r="D20" s="127">
        <v>0</v>
      </c>
      <c r="E20" s="127">
        <v>0</v>
      </c>
      <c r="F20" s="127">
        <v>0</v>
      </c>
      <c r="G20" s="127">
        <v>0</v>
      </c>
    </row>
    <row r="21" spans="1:7" x14ac:dyDescent="0.3">
      <c r="A21" s="13">
        <v>31</v>
      </c>
      <c r="B21" s="13" t="s">
        <v>45</v>
      </c>
      <c r="C21" s="127">
        <v>0</v>
      </c>
      <c r="D21" s="127">
        <v>0</v>
      </c>
      <c r="E21" s="127">
        <v>0</v>
      </c>
      <c r="F21" s="127">
        <v>0</v>
      </c>
      <c r="G21" s="127">
        <v>0</v>
      </c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2"/>
  <sheetViews>
    <sheetView tabSelected="1" topLeftCell="A2" zoomScale="88" zoomScaleNormal="88" workbookViewId="0">
      <pane xSplit="2" topLeftCell="C1" activePane="topRight" state="frozen"/>
      <selection activeCell="A3" sqref="A3"/>
      <selection pane="topRight" activeCell="B23" sqref="B23"/>
    </sheetView>
  </sheetViews>
  <sheetFormatPr defaultRowHeight="14.4" x14ac:dyDescent="0.3"/>
  <cols>
    <col min="1" max="1" width="16.88671875" customWidth="1"/>
    <col min="2" max="2" width="31.5546875" customWidth="1"/>
    <col min="3" max="7" width="19.44140625" customWidth="1"/>
    <col min="8" max="9" width="24.33203125" customWidth="1"/>
  </cols>
  <sheetData>
    <row r="1" spans="1:9" ht="17.399999999999999" x14ac:dyDescent="0.3">
      <c r="A1" s="5"/>
      <c r="B1" s="5"/>
      <c r="C1" s="5"/>
      <c r="D1" s="5"/>
      <c r="E1" s="5"/>
      <c r="F1" s="5"/>
      <c r="G1" s="5"/>
      <c r="H1" s="6"/>
      <c r="I1" s="6"/>
    </row>
    <row r="2" spans="1:9" ht="18" customHeight="1" x14ac:dyDescent="0.3">
      <c r="A2" s="160" t="s">
        <v>14</v>
      </c>
      <c r="B2" s="160"/>
      <c r="C2" s="160"/>
      <c r="D2" s="160"/>
      <c r="E2" s="160"/>
      <c r="F2" s="160"/>
      <c r="G2" s="160"/>
      <c r="H2" s="20"/>
      <c r="I2" s="20"/>
    </row>
    <row r="3" spans="1:9" ht="17.399999999999999" x14ac:dyDescent="0.3">
      <c r="A3" s="5"/>
      <c r="B3" s="5"/>
      <c r="C3" s="5"/>
      <c r="D3" s="5"/>
      <c r="E3" s="5"/>
      <c r="F3" s="5"/>
      <c r="G3" s="5"/>
      <c r="H3" s="6"/>
      <c r="I3" s="6"/>
    </row>
    <row r="4" spans="1:9" ht="26.4" x14ac:dyDescent="0.3">
      <c r="A4" s="33" t="s">
        <v>46</v>
      </c>
      <c r="B4" s="33" t="s">
        <v>40</v>
      </c>
      <c r="C4" s="26" t="s">
        <v>47</v>
      </c>
      <c r="D4" s="26" t="s">
        <v>48</v>
      </c>
      <c r="E4" s="27" t="s">
        <v>49</v>
      </c>
      <c r="F4" s="27" t="s">
        <v>50</v>
      </c>
      <c r="G4" s="27" t="s">
        <v>51</v>
      </c>
    </row>
    <row r="5" spans="1:9" s="29" customFormat="1" ht="10.199999999999999" x14ac:dyDescent="0.2">
      <c r="A5" s="39">
        <v>1</v>
      </c>
      <c r="B5" s="32">
        <v>2</v>
      </c>
      <c r="C5" s="30">
        <v>3</v>
      </c>
      <c r="D5" s="30">
        <v>4</v>
      </c>
      <c r="E5" s="31">
        <v>5</v>
      </c>
      <c r="F5" s="31">
        <v>6</v>
      </c>
      <c r="G5" s="31">
        <v>7</v>
      </c>
    </row>
    <row r="6" spans="1:9" ht="39.6" x14ac:dyDescent="0.3">
      <c r="A6" s="70" t="s">
        <v>80</v>
      </c>
      <c r="B6" s="71" t="s">
        <v>106</v>
      </c>
      <c r="C6" s="143">
        <f t="shared" ref="C6:G6" si="0">C7</f>
        <v>766570.22</v>
      </c>
      <c r="D6" s="143">
        <f>D7</f>
        <v>1064600</v>
      </c>
      <c r="E6" s="143">
        <f t="shared" si="0"/>
        <v>1299700</v>
      </c>
      <c r="F6" s="143">
        <f t="shared" si="0"/>
        <v>1314500</v>
      </c>
      <c r="G6" s="143">
        <f t="shared" si="0"/>
        <v>1326500</v>
      </c>
    </row>
    <row r="7" spans="1:9" ht="26.4" x14ac:dyDescent="0.3">
      <c r="A7" s="44" t="s">
        <v>83</v>
      </c>
      <c r="B7" s="41" t="s">
        <v>107</v>
      </c>
      <c r="C7" s="144">
        <f>C8+C26+C33+C40+C49+C56</f>
        <v>766570.22</v>
      </c>
      <c r="D7" s="144">
        <f>D8+D26+D33+D40+D49+D56</f>
        <v>1064600</v>
      </c>
      <c r="E7" s="144">
        <f>E8+E26+E33+E40+E49+E56</f>
        <v>1299700</v>
      </c>
      <c r="F7" s="144">
        <f>F8+F26+F33+F40+F49+F56</f>
        <v>1314500</v>
      </c>
      <c r="G7" s="144">
        <f>G8+G26+G33+G40+G49+G56</f>
        <v>1326500</v>
      </c>
    </row>
    <row r="8" spans="1:9" ht="26.4" x14ac:dyDescent="0.3">
      <c r="A8" s="44" t="s">
        <v>84</v>
      </c>
      <c r="B8" s="69" t="s">
        <v>105</v>
      </c>
      <c r="C8" s="144">
        <f>C9+C15+C20+C23</f>
        <v>594833.57999999996</v>
      </c>
      <c r="D8" s="144">
        <f>D9+D15+D20+D23</f>
        <v>826700</v>
      </c>
      <c r="E8" s="144">
        <f>E9+E15+E20+E23</f>
        <v>998500</v>
      </c>
      <c r="F8" s="144">
        <f>F9+F15+F20+F23</f>
        <v>1069500</v>
      </c>
      <c r="G8" s="144">
        <f>G9+G15+G20+G23</f>
        <v>1081500</v>
      </c>
    </row>
    <row r="9" spans="1:9" x14ac:dyDescent="0.3">
      <c r="A9" s="45" t="s">
        <v>81</v>
      </c>
      <c r="B9" s="42" t="s">
        <v>82</v>
      </c>
      <c r="C9" s="145">
        <f t="shared" ref="C9:G9" si="1">C10</f>
        <v>496779.89999999997</v>
      </c>
      <c r="D9" s="145">
        <f>D10</f>
        <v>701700</v>
      </c>
      <c r="E9" s="145">
        <f t="shared" si="1"/>
        <v>883500</v>
      </c>
      <c r="F9" s="145">
        <f t="shared" si="1"/>
        <v>954500</v>
      </c>
      <c r="G9" s="145">
        <f t="shared" si="1"/>
        <v>966500</v>
      </c>
    </row>
    <row r="10" spans="1:9" x14ac:dyDescent="0.3">
      <c r="A10" s="65" t="s">
        <v>85</v>
      </c>
      <c r="B10" s="65" t="s">
        <v>7</v>
      </c>
      <c r="C10" s="145">
        <f t="shared" ref="C10:G10" si="2">SUM(C11,C12,C13,C14)</f>
        <v>496779.89999999997</v>
      </c>
      <c r="D10" s="145">
        <f>SUM(D11,D12,D13,D14)</f>
        <v>701700</v>
      </c>
      <c r="E10" s="145">
        <f t="shared" si="2"/>
        <v>883500</v>
      </c>
      <c r="F10" s="145">
        <f t="shared" si="2"/>
        <v>954500</v>
      </c>
      <c r="G10" s="145">
        <f t="shared" si="2"/>
        <v>966500</v>
      </c>
    </row>
    <row r="11" spans="1:9" x14ac:dyDescent="0.3">
      <c r="A11" s="65" t="s">
        <v>86</v>
      </c>
      <c r="B11" s="65" t="s">
        <v>8</v>
      </c>
      <c r="C11" s="145">
        <v>417086.57</v>
      </c>
      <c r="D11" s="145">
        <v>588800</v>
      </c>
      <c r="E11" s="145">
        <v>699900</v>
      </c>
      <c r="F11" s="145">
        <v>770900</v>
      </c>
      <c r="G11" s="145">
        <v>782900</v>
      </c>
    </row>
    <row r="12" spans="1:9" x14ac:dyDescent="0.3">
      <c r="A12" s="65" t="s">
        <v>87</v>
      </c>
      <c r="B12" s="65" t="s">
        <v>16</v>
      </c>
      <c r="C12" s="145">
        <v>78351.92</v>
      </c>
      <c r="D12" s="145">
        <v>111600</v>
      </c>
      <c r="E12" s="145">
        <v>181600</v>
      </c>
      <c r="F12" s="145">
        <v>181600</v>
      </c>
      <c r="G12" s="145">
        <v>181600</v>
      </c>
    </row>
    <row r="13" spans="1:9" x14ac:dyDescent="0.3">
      <c r="A13" s="65" t="s">
        <v>88</v>
      </c>
      <c r="B13" s="65" t="s">
        <v>89</v>
      </c>
      <c r="C13" s="145">
        <v>1341.41</v>
      </c>
      <c r="D13" s="145">
        <v>1300</v>
      </c>
      <c r="E13" s="145">
        <v>2000</v>
      </c>
      <c r="F13" s="145">
        <v>2000</v>
      </c>
      <c r="G13" s="145">
        <v>2000</v>
      </c>
    </row>
    <row r="14" spans="1:9" ht="39.6" x14ac:dyDescent="0.3">
      <c r="A14" s="65" t="s">
        <v>90</v>
      </c>
      <c r="B14" s="65" t="s">
        <v>91</v>
      </c>
      <c r="C14" s="145">
        <v>0</v>
      </c>
      <c r="D14" s="145">
        <v>0</v>
      </c>
      <c r="E14" s="145">
        <v>0</v>
      </c>
      <c r="F14" s="145">
        <v>0</v>
      </c>
      <c r="G14" s="145">
        <v>0</v>
      </c>
    </row>
    <row r="15" spans="1:9" ht="14.4" customHeight="1" x14ac:dyDescent="0.3">
      <c r="A15" s="65" t="s">
        <v>93</v>
      </c>
      <c r="B15" s="65" t="s">
        <v>92</v>
      </c>
      <c r="C15" s="146">
        <f>C16</f>
        <v>98053.680000000008</v>
      </c>
      <c r="D15" s="146">
        <f>D16</f>
        <v>125000</v>
      </c>
      <c r="E15" s="146">
        <f>E16</f>
        <v>115000</v>
      </c>
      <c r="F15" s="146">
        <f t="shared" ref="F15:G15" si="3">F16</f>
        <v>115000</v>
      </c>
      <c r="G15" s="146">
        <f t="shared" si="3"/>
        <v>115000</v>
      </c>
    </row>
    <row r="16" spans="1:9" ht="14.4" customHeight="1" x14ac:dyDescent="0.3">
      <c r="A16" s="65" t="s">
        <v>85</v>
      </c>
      <c r="B16" s="65" t="s">
        <v>7</v>
      </c>
      <c r="C16" s="145">
        <f>SUM(C17:C19)</f>
        <v>98053.680000000008</v>
      </c>
      <c r="D16" s="145">
        <f>SUM(D17:D20)</f>
        <v>125000</v>
      </c>
      <c r="E16" s="145">
        <f>SUM(E17:E20)</f>
        <v>115000</v>
      </c>
      <c r="F16" s="145">
        <f>SUM(F17:F20)</f>
        <v>115000</v>
      </c>
      <c r="G16" s="145">
        <f>SUM(G17:G20)</f>
        <v>115000</v>
      </c>
    </row>
    <row r="17" spans="1:7" ht="14.4" customHeight="1" x14ac:dyDescent="0.3">
      <c r="A17" s="65" t="s">
        <v>86</v>
      </c>
      <c r="B17" s="65" t="s">
        <v>8</v>
      </c>
      <c r="C17" s="145">
        <v>7496.36</v>
      </c>
      <c r="D17" s="145">
        <v>10000</v>
      </c>
      <c r="E17" s="145">
        <v>10000</v>
      </c>
      <c r="F17" s="145">
        <v>10000</v>
      </c>
      <c r="G17" s="145">
        <v>10000</v>
      </c>
    </row>
    <row r="18" spans="1:7" ht="14.4" customHeight="1" x14ac:dyDescent="0.3">
      <c r="A18" s="65" t="s">
        <v>87</v>
      </c>
      <c r="B18" s="65" t="s">
        <v>16</v>
      </c>
      <c r="C18" s="145">
        <v>90545.55</v>
      </c>
      <c r="D18" s="145">
        <v>114800</v>
      </c>
      <c r="E18" s="145">
        <v>104800</v>
      </c>
      <c r="F18" s="145">
        <v>104800</v>
      </c>
      <c r="G18" s="145">
        <v>104800</v>
      </c>
    </row>
    <row r="19" spans="1:7" ht="14.4" customHeight="1" x14ac:dyDescent="0.3">
      <c r="A19" s="65" t="s">
        <v>88</v>
      </c>
      <c r="B19" s="65" t="s">
        <v>89</v>
      </c>
      <c r="C19" s="145">
        <v>11.77</v>
      </c>
      <c r="D19" s="145">
        <v>200</v>
      </c>
      <c r="E19" s="145">
        <v>200</v>
      </c>
      <c r="F19" s="145">
        <v>200</v>
      </c>
      <c r="G19" s="145">
        <v>200</v>
      </c>
    </row>
    <row r="20" spans="1:7" ht="26.4" x14ac:dyDescent="0.3">
      <c r="A20" s="65" t="s">
        <v>94</v>
      </c>
      <c r="B20" s="65" t="s">
        <v>95</v>
      </c>
      <c r="C20" s="145">
        <f>C21</f>
        <v>0</v>
      </c>
      <c r="D20" s="145">
        <f t="shared" ref="D20:G21" si="4">D21</f>
        <v>0</v>
      </c>
      <c r="E20" s="145">
        <f t="shared" si="4"/>
        <v>0</v>
      </c>
      <c r="F20" s="145">
        <f t="shared" si="4"/>
        <v>0</v>
      </c>
      <c r="G20" s="145">
        <f t="shared" si="4"/>
        <v>0</v>
      </c>
    </row>
    <row r="21" spans="1:7" ht="14.4" customHeight="1" x14ac:dyDescent="0.3">
      <c r="A21" s="65" t="s">
        <v>85</v>
      </c>
      <c r="B21" s="65" t="s">
        <v>7</v>
      </c>
      <c r="C21" s="145">
        <f>C22</f>
        <v>0</v>
      </c>
      <c r="D21" s="145">
        <f t="shared" si="4"/>
        <v>0</v>
      </c>
      <c r="E21" s="145">
        <f t="shared" si="4"/>
        <v>0</v>
      </c>
      <c r="F21" s="145">
        <f t="shared" si="4"/>
        <v>0</v>
      </c>
      <c r="G21" s="145">
        <f t="shared" si="4"/>
        <v>0</v>
      </c>
    </row>
    <row r="22" spans="1:7" ht="14.4" customHeight="1" x14ac:dyDescent="0.3">
      <c r="A22" s="65" t="s">
        <v>87</v>
      </c>
      <c r="B22" s="65" t="s">
        <v>16</v>
      </c>
      <c r="C22" s="145">
        <v>0</v>
      </c>
      <c r="D22" s="145">
        <v>0</v>
      </c>
      <c r="E22" s="145">
        <v>0</v>
      </c>
      <c r="F22" s="145">
        <v>0</v>
      </c>
      <c r="G22" s="145">
        <v>0</v>
      </c>
    </row>
    <row r="23" spans="1:7" ht="14.4" customHeight="1" x14ac:dyDescent="0.3">
      <c r="A23" s="65" t="s">
        <v>96</v>
      </c>
      <c r="B23" s="65" t="s">
        <v>71</v>
      </c>
      <c r="C23" s="145">
        <f>C24</f>
        <v>0</v>
      </c>
      <c r="D23" s="145">
        <f t="shared" ref="D23:G24" si="5">D24</f>
        <v>0</v>
      </c>
      <c r="E23" s="145">
        <f t="shared" si="5"/>
        <v>0</v>
      </c>
      <c r="F23" s="145">
        <f t="shared" si="5"/>
        <v>0</v>
      </c>
      <c r="G23" s="145">
        <f t="shared" si="5"/>
        <v>0</v>
      </c>
    </row>
    <row r="24" spans="1:7" ht="14.4" customHeight="1" x14ac:dyDescent="0.3">
      <c r="A24" s="65" t="s">
        <v>85</v>
      </c>
      <c r="B24" s="65" t="s">
        <v>7</v>
      </c>
      <c r="C24" s="145">
        <f>C25</f>
        <v>0</v>
      </c>
      <c r="D24" s="145">
        <f t="shared" si="5"/>
        <v>0</v>
      </c>
      <c r="E24" s="145">
        <f t="shared" si="5"/>
        <v>0</v>
      </c>
      <c r="F24" s="145">
        <f t="shared" si="5"/>
        <v>0</v>
      </c>
      <c r="G24" s="145">
        <f t="shared" si="5"/>
        <v>0</v>
      </c>
    </row>
    <row r="25" spans="1:7" ht="14.4" customHeight="1" x14ac:dyDescent="0.3">
      <c r="A25" s="65" t="s">
        <v>87</v>
      </c>
      <c r="B25" s="65" t="s">
        <v>16</v>
      </c>
      <c r="C25" s="145">
        <v>0</v>
      </c>
      <c r="D25" s="145">
        <v>0</v>
      </c>
      <c r="E25" s="145">
        <v>0</v>
      </c>
      <c r="F25" s="145">
        <v>0</v>
      </c>
      <c r="G25" s="145">
        <v>0</v>
      </c>
    </row>
    <row r="26" spans="1:7" ht="26.4" x14ac:dyDescent="0.3">
      <c r="A26" s="68" t="s">
        <v>97</v>
      </c>
      <c r="B26" s="72" t="s">
        <v>108</v>
      </c>
      <c r="C26" s="147">
        <f t="shared" ref="C26:E26" si="6">C27+C30</f>
        <v>122097.25</v>
      </c>
      <c r="D26" s="147">
        <f t="shared" ref="D26" si="7">D27+D30</f>
        <v>185300</v>
      </c>
      <c r="E26" s="147">
        <f t="shared" si="6"/>
        <v>240000</v>
      </c>
      <c r="F26" s="147">
        <f t="shared" ref="F26" si="8">F27+F30</f>
        <v>240000</v>
      </c>
      <c r="G26" s="147">
        <f t="shared" ref="G26" si="9">G27+G30</f>
        <v>240000</v>
      </c>
    </row>
    <row r="27" spans="1:7" ht="14.4" customHeight="1" x14ac:dyDescent="0.3">
      <c r="A27" s="45" t="s">
        <v>81</v>
      </c>
      <c r="B27" s="42" t="s">
        <v>82</v>
      </c>
      <c r="C27" s="145">
        <f t="shared" ref="C27:G28" si="10">C28</f>
        <v>118097.25</v>
      </c>
      <c r="D27" s="145">
        <f>D28</f>
        <v>185300</v>
      </c>
      <c r="E27" s="145">
        <f t="shared" si="10"/>
        <v>240000</v>
      </c>
      <c r="F27" s="145">
        <f t="shared" si="10"/>
        <v>240000</v>
      </c>
      <c r="G27" s="145">
        <f t="shared" si="10"/>
        <v>240000</v>
      </c>
    </row>
    <row r="28" spans="1:7" ht="14.4" customHeight="1" x14ac:dyDescent="0.3">
      <c r="A28" s="65" t="s">
        <v>85</v>
      </c>
      <c r="B28" s="65" t="s">
        <v>7</v>
      </c>
      <c r="C28" s="145">
        <f t="shared" si="10"/>
        <v>118097.25</v>
      </c>
      <c r="D28" s="145">
        <f>D29</f>
        <v>185300</v>
      </c>
      <c r="E28" s="145">
        <f t="shared" si="10"/>
        <v>240000</v>
      </c>
      <c r="F28" s="145">
        <f t="shared" si="10"/>
        <v>240000</v>
      </c>
      <c r="G28" s="145">
        <f t="shared" si="10"/>
        <v>240000</v>
      </c>
    </row>
    <row r="29" spans="1:7" ht="14.4" customHeight="1" x14ac:dyDescent="0.3">
      <c r="A29" s="65" t="s">
        <v>87</v>
      </c>
      <c r="B29" s="65" t="s">
        <v>16</v>
      </c>
      <c r="C29" s="145">
        <v>118097.25</v>
      </c>
      <c r="D29" s="145">
        <v>185300</v>
      </c>
      <c r="E29" s="145">
        <v>240000</v>
      </c>
      <c r="F29" s="145">
        <v>240000</v>
      </c>
      <c r="G29" s="145">
        <v>240000</v>
      </c>
    </row>
    <row r="30" spans="1:7" ht="14.4" customHeight="1" x14ac:dyDescent="0.3">
      <c r="A30" s="65" t="s">
        <v>98</v>
      </c>
      <c r="B30" s="65" t="s">
        <v>72</v>
      </c>
      <c r="C30" s="145">
        <f t="shared" ref="C30:G32" si="11">SUM(C31:C32)</f>
        <v>4000</v>
      </c>
      <c r="D30" s="145">
        <f t="shared" si="11"/>
        <v>0</v>
      </c>
      <c r="E30" s="145">
        <f t="shared" si="11"/>
        <v>0</v>
      </c>
      <c r="F30" s="145">
        <f t="shared" si="11"/>
        <v>0</v>
      </c>
      <c r="G30" s="145">
        <f t="shared" si="11"/>
        <v>0</v>
      </c>
    </row>
    <row r="31" spans="1:7" ht="14.4" customHeight="1" x14ac:dyDescent="0.3">
      <c r="A31" s="65" t="s">
        <v>85</v>
      </c>
      <c r="B31" s="65" t="s">
        <v>7</v>
      </c>
      <c r="C31" s="145"/>
      <c r="D31" s="145">
        <f t="shared" si="11"/>
        <v>0</v>
      </c>
      <c r="E31" s="145">
        <v>0</v>
      </c>
      <c r="F31" s="145">
        <v>0</v>
      </c>
      <c r="G31" s="145">
        <v>0</v>
      </c>
    </row>
    <row r="32" spans="1:7" ht="14.4" customHeight="1" x14ac:dyDescent="0.3">
      <c r="A32" s="65" t="s">
        <v>87</v>
      </c>
      <c r="B32" s="65" t="s">
        <v>16</v>
      </c>
      <c r="C32" s="145">
        <v>4000</v>
      </c>
      <c r="D32" s="145">
        <f t="shared" si="11"/>
        <v>0</v>
      </c>
      <c r="E32" s="145">
        <v>0</v>
      </c>
      <c r="F32" s="145">
        <v>0</v>
      </c>
      <c r="G32" s="145">
        <v>0</v>
      </c>
    </row>
    <row r="33" spans="1:7" ht="26.4" x14ac:dyDescent="0.3">
      <c r="A33" s="68" t="s">
        <v>99</v>
      </c>
      <c r="B33" s="65"/>
      <c r="C33" s="144">
        <f>C34+C37</f>
        <v>0</v>
      </c>
      <c r="D33" s="144">
        <f t="shared" ref="D33:G33" si="12">D34+D37</f>
        <v>0</v>
      </c>
      <c r="E33" s="144">
        <f t="shared" si="12"/>
        <v>0</v>
      </c>
      <c r="F33" s="144">
        <f t="shared" si="12"/>
        <v>0</v>
      </c>
      <c r="G33" s="144">
        <f t="shared" si="12"/>
        <v>0</v>
      </c>
    </row>
    <row r="34" spans="1:7" ht="14.4" customHeight="1" x14ac:dyDescent="0.3">
      <c r="A34" s="45" t="s">
        <v>81</v>
      </c>
      <c r="B34" s="42" t="s">
        <v>82</v>
      </c>
      <c r="C34" s="145">
        <f>SUM(C35:C36)</f>
        <v>0</v>
      </c>
      <c r="D34" s="145">
        <f t="shared" ref="D34:G36" si="13">SUM(D35:D36)</f>
        <v>0</v>
      </c>
      <c r="E34" s="145">
        <f t="shared" si="13"/>
        <v>0</v>
      </c>
      <c r="F34" s="145">
        <f t="shared" si="13"/>
        <v>0</v>
      </c>
      <c r="G34" s="145">
        <f t="shared" si="13"/>
        <v>0</v>
      </c>
    </row>
    <row r="35" spans="1:7" ht="14.4" customHeight="1" x14ac:dyDescent="0.3">
      <c r="A35" s="65" t="s">
        <v>85</v>
      </c>
      <c r="B35" s="65" t="s">
        <v>7</v>
      </c>
      <c r="C35" s="145">
        <v>0</v>
      </c>
      <c r="D35" s="145">
        <f t="shared" si="13"/>
        <v>0</v>
      </c>
      <c r="E35" s="145">
        <v>0</v>
      </c>
      <c r="F35" s="145">
        <v>0</v>
      </c>
      <c r="G35" s="145">
        <v>0</v>
      </c>
    </row>
    <row r="36" spans="1:7" ht="14.4" customHeight="1" x14ac:dyDescent="0.3">
      <c r="A36" s="65" t="s">
        <v>87</v>
      </c>
      <c r="B36" s="65" t="s">
        <v>16</v>
      </c>
      <c r="C36" s="145">
        <v>0</v>
      </c>
      <c r="D36" s="145">
        <f t="shared" si="13"/>
        <v>0</v>
      </c>
      <c r="E36" s="145">
        <v>0</v>
      </c>
      <c r="F36" s="145">
        <v>0</v>
      </c>
      <c r="G36" s="145">
        <v>0</v>
      </c>
    </row>
    <row r="37" spans="1:7" ht="14.4" customHeight="1" x14ac:dyDescent="0.3">
      <c r="A37" s="65" t="s">
        <v>100</v>
      </c>
      <c r="B37" s="65" t="s">
        <v>101</v>
      </c>
      <c r="C37" s="145">
        <v>0</v>
      </c>
      <c r="D37" s="145">
        <f t="shared" ref="D37:G37" si="14">SUM(D38:D39)</f>
        <v>0</v>
      </c>
      <c r="E37" s="145">
        <v>0</v>
      </c>
      <c r="F37" s="145">
        <v>0</v>
      </c>
      <c r="G37" s="145">
        <f t="shared" si="14"/>
        <v>0</v>
      </c>
    </row>
    <row r="38" spans="1:7" ht="14.4" customHeight="1" x14ac:dyDescent="0.3">
      <c r="A38" s="65" t="s">
        <v>85</v>
      </c>
      <c r="B38" s="65" t="s">
        <v>7</v>
      </c>
      <c r="C38" s="145">
        <v>0</v>
      </c>
      <c r="D38" s="145">
        <v>0</v>
      </c>
      <c r="E38" s="145">
        <v>0</v>
      </c>
      <c r="F38" s="145">
        <v>0</v>
      </c>
      <c r="G38" s="145">
        <v>0</v>
      </c>
    </row>
    <row r="39" spans="1:7" ht="14.4" customHeight="1" x14ac:dyDescent="0.3">
      <c r="A39" s="65" t="s">
        <v>87</v>
      </c>
      <c r="B39" s="65" t="s">
        <v>16</v>
      </c>
      <c r="C39" s="145">
        <v>0</v>
      </c>
      <c r="D39" s="145">
        <v>0</v>
      </c>
      <c r="E39" s="145">
        <v>0</v>
      </c>
      <c r="F39" s="145">
        <v>0</v>
      </c>
      <c r="G39" s="145">
        <v>0</v>
      </c>
    </row>
    <row r="40" spans="1:7" ht="26.4" x14ac:dyDescent="0.3">
      <c r="A40" s="44" t="s">
        <v>102</v>
      </c>
      <c r="B40" s="69" t="s">
        <v>109</v>
      </c>
      <c r="C40" s="144">
        <f t="shared" ref="C40:E40" si="15">C41+C46</f>
        <v>41306.54</v>
      </c>
      <c r="D40" s="144">
        <f t="shared" ref="D40" si="16">D41+D46</f>
        <v>36000</v>
      </c>
      <c r="E40" s="144">
        <f t="shared" si="15"/>
        <v>30000</v>
      </c>
      <c r="F40" s="144">
        <f t="shared" ref="F40" si="17">F41+F46</f>
        <v>5000</v>
      </c>
      <c r="G40" s="144">
        <f t="shared" ref="G40" si="18">G41+G46</f>
        <v>5000</v>
      </c>
    </row>
    <row r="41" spans="1:7" x14ac:dyDescent="0.3">
      <c r="A41" s="45" t="s">
        <v>81</v>
      </c>
      <c r="B41" s="42" t="s">
        <v>82</v>
      </c>
      <c r="C41" s="145">
        <f t="shared" ref="C41:E41" si="19">C42+C44</f>
        <v>41306.54</v>
      </c>
      <c r="D41" s="145">
        <f t="shared" ref="D41" si="20">D42+D44</f>
        <v>34500</v>
      </c>
      <c r="E41" s="145">
        <f t="shared" si="19"/>
        <v>25000</v>
      </c>
      <c r="F41" s="145">
        <f t="shared" ref="F41" si="21">F42+F44</f>
        <v>0</v>
      </c>
      <c r="G41" s="145">
        <f t="shared" ref="G41" si="22">G42+G44</f>
        <v>0</v>
      </c>
    </row>
    <row r="42" spans="1:7" x14ac:dyDescent="0.3">
      <c r="A42" s="65" t="s">
        <v>85</v>
      </c>
      <c r="B42" s="65" t="s">
        <v>7</v>
      </c>
      <c r="C42" s="142">
        <f t="shared" ref="C42:E42" si="23">C43</f>
        <v>7000</v>
      </c>
      <c r="D42" s="142">
        <f t="shared" ref="D42" si="24">D43</f>
        <v>5000</v>
      </c>
      <c r="E42" s="142">
        <f t="shared" si="23"/>
        <v>0</v>
      </c>
      <c r="F42" s="142">
        <f t="shared" ref="F42" si="25">F43</f>
        <v>0</v>
      </c>
      <c r="G42" s="142">
        <f t="shared" ref="G42" si="26">G43</f>
        <v>0</v>
      </c>
    </row>
    <row r="43" spans="1:7" x14ac:dyDescent="0.3">
      <c r="A43" s="65" t="s">
        <v>87</v>
      </c>
      <c r="B43" s="65" t="s">
        <v>16</v>
      </c>
      <c r="C43" s="142">
        <v>7000</v>
      </c>
      <c r="D43" s="142">
        <v>5000</v>
      </c>
      <c r="E43" s="142">
        <v>0</v>
      </c>
      <c r="F43" s="142">
        <v>0</v>
      </c>
      <c r="G43" s="142">
        <v>0</v>
      </c>
    </row>
    <row r="44" spans="1:7" ht="26.4" x14ac:dyDescent="0.3">
      <c r="A44" s="66">
        <v>4</v>
      </c>
      <c r="B44" s="65" t="s">
        <v>9</v>
      </c>
      <c r="C44" s="142">
        <f t="shared" ref="C44:E44" si="27">C45</f>
        <v>34306.54</v>
      </c>
      <c r="D44" s="142">
        <f t="shared" ref="D44" si="28">D45</f>
        <v>29500</v>
      </c>
      <c r="E44" s="142">
        <f t="shared" si="27"/>
        <v>25000</v>
      </c>
      <c r="F44" s="142">
        <f t="shared" ref="F44" si="29">F45</f>
        <v>0</v>
      </c>
      <c r="G44" s="142">
        <f t="shared" ref="G44" si="30">G45</f>
        <v>0</v>
      </c>
    </row>
    <row r="45" spans="1:7" ht="26.4" x14ac:dyDescent="0.3">
      <c r="A45" s="43">
        <v>42</v>
      </c>
      <c r="B45" s="43" t="s">
        <v>60</v>
      </c>
      <c r="C45" s="142">
        <v>34306.54</v>
      </c>
      <c r="D45" s="142">
        <v>29500</v>
      </c>
      <c r="E45" s="142">
        <v>25000</v>
      </c>
      <c r="F45" s="142">
        <v>0</v>
      </c>
      <c r="G45" s="142">
        <v>0</v>
      </c>
    </row>
    <row r="46" spans="1:7" x14ac:dyDescent="0.3">
      <c r="A46" s="65" t="s">
        <v>93</v>
      </c>
      <c r="B46" s="65" t="s">
        <v>92</v>
      </c>
      <c r="C46" s="142">
        <f t="shared" ref="C46:G47" si="31">C47</f>
        <v>0</v>
      </c>
      <c r="D46" s="142">
        <f>D47</f>
        <v>1500</v>
      </c>
      <c r="E46" s="142">
        <f t="shared" si="31"/>
        <v>5000</v>
      </c>
      <c r="F46" s="142">
        <f t="shared" si="31"/>
        <v>5000</v>
      </c>
      <c r="G46" s="142">
        <f t="shared" si="31"/>
        <v>5000</v>
      </c>
    </row>
    <row r="47" spans="1:7" ht="26.4" x14ac:dyDescent="0.3">
      <c r="A47" s="66">
        <v>4</v>
      </c>
      <c r="B47" s="65" t="s">
        <v>9</v>
      </c>
      <c r="C47" s="142">
        <f t="shared" si="31"/>
        <v>0</v>
      </c>
      <c r="D47" s="142">
        <f>D48</f>
        <v>1500</v>
      </c>
      <c r="E47" s="142">
        <f t="shared" si="31"/>
        <v>5000</v>
      </c>
      <c r="F47" s="142">
        <f t="shared" si="31"/>
        <v>5000</v>
      </c>
      <c r="G47" s="142">
        <f t="shared" si="31"/>
        <v>5000</v>
      </c>
    </row>
    <row r="48" spans="1:7" ht="26.4" x14ac:dyDescent="0.3">
      <c r="A48" s="43">
        <v>42</v>
      </c>
      <c r="B48" s="43" t="s">
        <v>60</v>
      </c>
      <c r="C48" s="142">
        <v>0</v>
      </c>
      <c r="D48" s="142">
        <v>1500</v>
      </c>
      <c r="E48" s="142">
        <v>5000</v>
      </c>
      <c r="F48" s="142">
        <v>5000</v>
      </c>
      <c r="G48" s="142">
        <v>5000</v>
      </c>
    </row>
    <row r="49" spans="1:7" ht="26.4" x14ac:dyDescent="0.3">
      <c r="A49" s="44" t="s">
        <v>103</v>
      </c>
      <c r="B49" s="69" t="s">
        <v>110</v>
      </c>
      <c r="C49" s="147">
        <f t="shared" ref="C49:E49" si="32">C50+C53</f>
        <v>8332.85</v>
      </c>
      <c r="D49" s="147">
        <f t="shared" ref="D49" si="33">D50+D53</f>
        <v>16600</v>
      </c>
      <c r="E49" s="147">
        <f t="shared" si="32"/>
        <v>0</v>
      </c>
      <c r="F49" s="147">
        <f t="shared" ref="F49" si="34">F50+F53</f>
        <v>0</v>
      </c>
      <c r="G49" s="147">
        <f t="shared" ref="G49" si="35">G50+G53</f>
        <v>0</v>
      </c>
    </row>
    <row r="50" spans="1:7" x14ac:dyDescent="0.3">
      <c r="A50" s="45" t="s">
        <v>81</v>
      </c>
      <c r="B50" s="42" t="s">
        <v>82</v>
      </c>
      <c r="C50" s="142">
        <f t="shared" ref="C50:E51" si="36">C51</f>
        <v>790.26</v>
      </c>
      <c r="D50" s="142">
        <f t="shared" ref="D50" si="37">D51</f>
        <v>16600</v>
      </c>
      <c r="E50" s="142">
        <f t="shared" si="36"/>
        <v>0</v>
      </c>
      <c r="F50" s="142">
        <f t="shared" ref="F50:F51" si="38">F51</f>
        <v>0</v>
      </c>
      <c r="G50" s="142">
        <f t="shared" ref="G50:G51" si="39">G51</f>
        <v>0</v>
      </c>
    </row>
    <row r="51" spans="1:7" x14ac:dyDescent="0.3">
      <c r="A51" s="65" t="s">
        <v>85</v>
      </c>
      <c r="B51" s="65" t="s">
        <v>7</v>
      </c>
      <c r="C51" s="142">
        <f t="shared" si="36"/>
        <v>790.26</v>
      </c>
      <c r="D51" s="142">
        <f>D52</f>
        <v>16600</v>
      </c>
      <c r="E51" s="142">
        <f t="shared" si="36"/>
        <v>0</v>
      </c>
      <c r="F51" s="142">
        <f t="shared" si="38"/>
        <v>0</v>
      </c>
      <c r="G51" s="142">
        <f t="shared" si="39"/>
        <v>0</v>
      </c>
    </row>
    <row r="52" spans="1:7" x14ac:dyDescent="0.3">
      <c r="A52" s="65" t="s">
        <v>87</v>
      </c>
      <c r="B52" s="65" t="s">
        <v>16</v>
      </c>
      <c r="C52" s="142">
        <v>790.26</v>
      </c>
      <c r="D52" s="142">
        <v>16600</v>
      </c>
      <c r="E52" s="142">
        <v>0</v>
      </c>
      <c r="F52" s="142">
        <v>0</v>
      </c>
      <c r="G52" s="142">
        <v>0</v>
      </c>
    </row>
    <row r="53" spans="1:7" x14ac:dyDescent="0.3">
      <c r="A53" s="65" t="s">
        <v>98</v>
      </c>
      <c r="B53" s="65" t="s">
        <v>72</v>
      </c>
      <c r="C53" s="142">
        <f>C54</f>
        <v>7542.59</v>
      </c>
      <c r="D53" s="142">
        <f t="shared" ref="D53:G55" si="40">D54</f>
        <v>0</v>
      </c>
      <c r="E53" s="142">
        <f t="shared" si="40"/>
        <v>0</v>
      </c>
      <c r="F53" s="142">
        <f t="shared" si="40"/>
        <v>0</v>
      </c>
      <c r="G53" s="142">
        <f t="shared" si="40"/>
        <v>0</v>
      </c>
    </row>
    <row r="54" spans="1:7" x14ac:dyDescent="0.3">
      <c r="A54" s="65" t="s">
        <v>85</v>
      </c>
      <c r="B54" s="65" t="s">
        <v>7</v>
      </c>
      <c r="C54" s="142">
        <f>C55</f>
        <v>7542.59</v>
      </c>
      <c r="D54" s="142">
        <f t="shared" si="40"/>
        <v>0</v>
      </c>
      <c r="E54" s="142">
        <f t="shared" si="40"/>
        <v>0</v>
      </c>
      <c r="F54" s="142">
        <f t="shared" si="40"/>
        <v>0</v>
      </c>
      <c r="G54" s="142">
        <f t="shared" si="40"/>
        <v>0</v>
      </c>
    </row>
    <row r="55" spans="1:7" x14ac:dyDescent="0.3">
      <c r="A55" s="65" t="s">
        <v>87</v>
      </c>
      <c r="B55" s="65" t="s">
        <v>16</v>
      </c>
      <c r="C55" s="142">
        <v>7542.59</v>
      </c>
      <c r="D55" s="142">
        <f t="shared" si="40"/>
        <v>0</v>
      </c>
      <c r="E55" s="142">
        <v>0</v>
      </c>
      <c r="F55" s="142">
        <f t="shared" si="40"/>
        <v>0</v>
      </c>
      <c r="G55" s="142">
        <f t="shared" si="40"/>
        <v>0</v>
      </c>
    </row>
    <row r="56" spans="1:7" ht="26.4" x14ac:dyDescent="0.3">
      <c r="A56" s="67" t="s">
        <v>104</v>
      </c>
      <c r="B56" s="69" t="s">
        <v>111</v>
      </c>
      <c r="C56" s="147">
        <f>C57+C60</f>
        <v>0</v>
      </c>
      <c r="D56" s="147">
        <f t="shared" ref="D56:G56" si="41">D57+D60</f>
        <v>0</v>
      </c>
      <c r="E56" s="147">
        <f t="shared" si="41"/>
        <v>31200</v>
      </c>
      <c r="F56" s="147">
        <f t="shared" si="41"/>
        <v>0</v>
      </c>
      <c r="G56" s="147">
        <f t="shared" si="41"/>
        <v>0</v>
      </c>
    </row>
    <row r="57" spans="1:7" x14ac:dyDescent="0.3">
      <c r="A57" s="45" t="s">
        <v>81</v>
      </c>
      <c r="B57" s="42" t="s">
        <v>82</v>
      </c>
      <c r="C57" s="142">
        <f t="shared" ref="C57:C62" si="42">C58</f>
        <v>0</v>
      </c>
      <c r="D57" s="142">
        <f t="shared" ref="D57:G62" si="43">D58</f>
        <v>0</v>
      </c>
      <c r="E57" s="142">
        <f t="shared" si="43"/>
        <v>15600</v>
      </c>
      <c r="F57" s="142">
        <f t="shared" si="43"/>
        <v>0</v>
      </c>
      <c r="G57" s="142">
        <f t="shared" si="43"/>
        <v>0</v>
      </c>
    </row>
    <row r="58" spans="1:7" x14ac:dyDescent="0.3">
      <c r="A58" s="65" t="s">
        <v>85</v>
      </c>
      <c r="B58" s="65" t="s">
        <v>7</v>
      </c>
      <c r="C58" s="142">
        <f t="shared" si="42"/>
        <v>0</v>
      </c>
      <c r="D58" s="142">
        <f t="shared" si="43"/>
        <v>0</v>
      </c>
      <c r="E58" s="142">
        <f t="shared" si="43"/>
        <v>15600</v>
      </c>
      <c r="F58" s="142">
        <f t="shared" si="43"/>
        <v>0</v>
      </c>
      <c r="G58" s="142">
        <f t="shared" si="43"/>
        <v>0</v>
      </c>
    </row>
    <row r="59" spans="1:7" x14ac:dyDescent="0.3">
      <c r="A59" s="65" t="s">
        <v>87</v>
      </c>
      <c r="B59" s="65" t="s">
        <v>16</v>
      </c>
      <c r="C59" s="142">
        <f t="shared" si="42"/>
        <v>0</v>
      </c>
      <c r="D59" s="142">
        <f t="shared" si="43"/>
        <v>0</v>
      </c>
      <c r="E59" s="142">
        <v>15600</v>
      </c>
      <c r="F59" s="142">
        <f t="shared" si="43"/>
        <v>0</v>
      </c>
      <c r="G59" s="142">
        <f t="shared" si="43"/>
        <v>0</v>
      </c>
    </row>
    <row r="60" spans="1:7" x14ac:dyDescent="0.3">
      <c r="A60" s="65" t="s">
        <v>98</v>
      </c>
      <c r="B60" s="65" t="s">
        <v>72</v>
      </c>
      <c r="C60" s="142">
        <f t="shared" si="42"/>
        <v>0</v>
      </c>
      <c r="D60" s="142">
        <f t="shared" ref="D60:E62" si="44">D61</f>
        <v>0</v>
      </c>
      <c r="E60" s="142">
        <f t="shared" si="44"/>
        <v>15600</v>
      </c>
      <c r="F60" s="142">
        <f t="shared" si="43"/>
        <v>0</v>
      </c>
      <c r="G60" s="142">
        <f t="shared" si="43"/>
        <v>0</v>
      </c>
    </row>
    <row r="61" spans="1:7" x14ac:dyDescent="0.3">
      <c r="A61" s="65" t="s">
        <v>85</v>
      </c>
      <c r="B61" s="65" t="s">
        <v>7</v>
      </c>
      <c r="C61" s="142">
        <f t="shared" si="42"/>
        <v>0</v>
      </c>
      <c r="D61" s="142">
        <f t="shared" si="44"/>
        <v>0</v>
      </c>
      <c r="E61" s="142">
        <f t="shared" si="44"/>
        <v>15600</v>
      </c>
      <c r="F61" s="142">
        <f t="shared" si="43"/>
        <v>0</v>
      </c>
      <c r="G61" s="142">
        <f t="shared" si="43"/>
        <v>0</v>
      </c>
    </row>
    <row r="62" spans="1:7" x14ac:dyDescent="0.3">
      <c r="A62" s="65" t="s">
        <v>87</v>
      </c>
      <c r="B62" s="65" t="s">
        <v>16</v>
      </c>
      <c r="C62" s="142">
        <f t="shared" si="42"/>
        <v>0</v>
      </c>
      <c r="D62" s="142">
        <f t="shared" si="44"/>
        <v>0</v>
      </c>
      <c r="E62" s="142">
        <v>15600</v>
      </c>
      <c r="F62" s="142">
        <f t="shared" si="43"/>
        <v>0</v>
      </c>
      <c r="G62" s="142">
        <f t="shared" si="43"/>
        <v>0</v>
      </c>
    </row>
  </sheetData>
  <mergeCells count="1">
    <mergeCell ref="A2:G2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CMR</cp:lastModifiedBy>
  <cp:lastPrinted>2023-09-18T13:45:56Z</cp:lastPrinted>
  <dcterms:created xsi:type="dcterms:W3CDTF">2022-08-12T12:51:27Z</dcterms:created>
  <dcterms:modified xsi:type="dcterms:W3CDTF">2026-01-07T21:29:19Z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