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Lidija\Desktop\"/>
    </mc:Choice>
  </mc:AlternateContent>
  <xr:revisionPtr revIDLastSave="0" documentId="13_ncr:1_{F7CCABD1-3E95-44C3-B174-204AF0D399F1}" xr6:coauthVersionLast="47" xr6:coauthVersionMax="47" xr10:uidLastSave="{00000000-0000-0000-0000-000000000000}"/>
  <bookViews>
    <workbookView xWindow="-120" yWindow="-120" windowWidth="29040" windowHeight="15720" tabRatio="875" firstSheet="1" activeTab="6" xr2:uid="{00000000-000D-0000-FFFF-FFFF00000000}"/>
  </bookViews>
  <sheets>
    <sheet name="SAŽETAK" sheetId="1" r:id="rId1"/>
    <sheet name=" Račun prihoda i rashoda" sheetId="3" r:id="rId2"/>
    <sheet name="Rashodi prema izvorima finan" sheetId="5" r:id="rId3"/>
    <sheet name="Rashodi prema funkcijskoj k " sheetId="8" r:id="rId4"/>
    <sheet name="Račun financiranja" sheetId="6" r:id="rId5"/>
    <sheet name="Račun fin prema izvorima f" sheetId="10" r:id="rId6"/>
    <sheet name="Posebni dio" sheetId="11" r:id="rId7"/>
  </sheets>
  <definedNames>
    <definedName name="_xlnm._FilterDatabase" localSheetId="6" hidden="1">'Posebni dio'!$B$1:$B$128</definedName>
    <definedName name="_xlnm.Print_Area" localSheetId="1">' Račun prihoda i rashoda'!$A$1:$G$125</definedName>
    <definedName name="_xlnm.Print_Area" localSheetId="6">'Posebni dio'!$A$1:$E$128</definedName>
    <definedName name="_xlnm.Print_Area" localSheetId="0">SAŽETAK!$A$1:$J$26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5" l="1"/>
  <c r="I45" i="3" l="1"/>
  <c r="E6" i="11"/>
  <c r="E7" i="11"/>
  <c r="E8" i="11"/>
  <c r="E9" i="11"/>
  <c r="E10" i="11"/>
  <c r="E11" i="11"/>
  <c r="E16" i="11"/>
  <c r="E38" i="11"/>
  <c r="E40" i="11"/>
  <c r="E41" i="11"/>
  <c r="E42" i="11"/>
  <c r="E43" i="11"/>
  <c r="E44" i="11"/>
  <c r="E49" i="11"/>
  <c r="E75" i="11"/>
  <c r="E82" i="11"/>
  <c r="E83" i="11"/>
  <c r="E97" i="11"/>
  <c r="E98" i="11"/>
  <c r="E103" i="11"/>
  <c r="E104" i="11"/>
  <c r="E105" i="11"/>
  <c r="E106" i="11"/>
  <c r="E111" i="11"/>
  <c r="E112" i="11"/>
  <c r="E119" i="11"/>
  <c r="E120" i="11"/>
  <c r="E122" i="11"/>
  <c r="D6" i="5" l="1"/>
  <c r="G11" i="3"/>
  <c r="C6" i="5"/>
  <c r="F10" i="5"/>
  <c r="F13" i="5"/>
  <c r="F14" i="5"/>
  <c r="F19" i="5"/>
  <c r="F20" i="5"/>
  <c r="F21" i="5"/>
  <c r="F22" i="5"/>
  <c r="F23" i="5"/>
  <c r="F26" i="5"/>
  <c r="F27" i="5"/>
  <c r="F9" i="5"/>
  <c r="I31" i="3"/>
  <c r="I30" i="3"/>
  <c r="I29" i="3"/>
  <c r="H78" i="3"/>
  <c r="H77" i="3"/>
  <c r="H82" i="3"/>
  <c r="H81" i="3"/>
  <c r="H80" i="3"/>
  <c r="H79" i="3"/>
  <c r="H71" i="3"/>
  <c r="H74" i="3"/>
  <c r="H73" i="3"/>
  <c r="H72" i="3"/>
  <c r="H70" i="3"/>
  <c r="B21" i="5" l="1"/>
  <c r="B10" i="5"/>
  <c r="E7" i="8" l="1"/>
  <c r="F7" i="8"/>
  <c r="E8" i="8"/>
  <c r="F8" i="8"/>
  <c r="F6" i="8"/>
  <c r="E6" i="8"/>
  <c r="E7" i="5" l="1"/>
  <c r="E8" i="5"/>
  <c r="E9" i="5"/>
  <c r="E10" i="5"/>
  <c r="E13" i="5"/>
  <c r="E14" i="5"/>
  <c r="E19" i="5"/>
  <c r="E20" i="5"/>
  <c r="E21" i="5"/>
  <c r="E22" i="5"/>
  <c r="E23" i="5"/>
  <c r="E26" i="5"/>
  <c r="E27" i="5"/>
  <c r="I13" i="3" l="1"/>
  <c r="I14" i="3"/>
  <c r="I24" i="3"/>
  <c r="J24" i="3"/>
  <c r="I26" i="3"/>
  <c r="I10" i="3"/>
  <c r="J10" i="3"/>
  <c r="I11" i="3"/>
  <c r="J11" i="3"/>
  <c r="E6" i="5" l="1"/>
  <c r="F6" i="5"/>
  <c r="I55" i="3" l="1"/>
  <c r="J55" i="3"/>
  <c r="I56" i="3"/>
  <c r="J56" i="3"/>
  <c r="I57" i="3"/>
  <c r="I58" i="3"/>
  <c r="I59" i="3"/>
  <c r="I60" i="3"/>
  <c r="I61" i="3"/>
  <c r="I62" i="3"/>
  <c r="I63" i="3"/>
  <c r="J63" i="3"/>
  <c r="I64" i="3"/>
  <c r="I65" i="3"/>
  <c r="I66" i="3"/>
  <c r="I67" i="3"/>
  <c r="I68" i="3"/>
  <c r="I69" i="3"/>
  <c r="I70" i="3"/>
  <c r="I71" i="3"/>
  <c r="I72" i="3"/>
  <c r="I73" i="3"/>
  <c r="I75" i="3"/>
  <c r="I76" i="3"/>
  <c r="I77" i="3"/>
  <c r="I78" i="3"/>
  <c r="I79" i="3"/>
  <c r="I80" i="3"/>
  <c r="I81" i="3"/>
  <c r="I82" i="3"/>
  <c r="I83" i="3"/>
  <c r="I84" i="3"/>
  <c r="I85" i="3"/>
  <c r="I86" i="3"/>
  <c r="I87" i="3"/>
  <c r="I88" i="3"/>
  <c r="I89" i="3"/>
  <c r="I90" i="3"/>
  <c r="I91" i="3"/>
  <c r="I92" i="3"/>
  <c r="I93" i="3"/>
  <c r="I94" i="3"/>
  <c r="I95" i="3"/>
  <c r="J95" i="3"/>
  <c r="I96" i="3"/>
  <c r="I97" i="3"/>
  <c r="I98" i="3"/>
  <c r="I101" i="3"/>
  <c r="J101" i="3"/>
  <c r="I107" i="3"/>
  <c r="I113" i="3"/>
  <c r="J113" i="3"/>
  <c r="I116" i="3"/>
  <c r="J54" i="3"/>
  <c r="I54" i="3"/>
  <c r="J12" i="3"/>
  <c r="I12" i="3"/>
  <c r="J10" i="1" l="1"/>
  <c r="G15" i="1" l="1"/>
  <c r="H15" i="1"/>
  <c r="F15" i="1"/>
  <c r="H12" i="1"/>
  <c r="F12" i="1"/>
  <c r="I25" i="1"/>
  <c r="J14" i="1"/>
  <c r="I14" i="1"/>
  <c r="I13" i="1"/>
  <c r="I10" i="1"/>
  <c r="F16" i="1" l="1"/>
  <c r="F26" i="1" s="1"/>
  <c r="G16" i="1"/>
  <c r="G26" i="1" s="1"/>
  <c r="J12" i="1"/>
  <c r="J15" i="1"/>
  <c r="I15" i="1"/>
  <c r="H16" i="1"/>
  <c r="H26" i="1" s="1"/>
  <c r="I12" i="1"/>
  <c r="I16" i="1" l="1"/>
  <c r="I26" i="1" l="1"/>
</calcChain>
</file>

<file path=xl/sharedStrings.xml><?xml version="1.0" encoding="utf-8"?>
<sst xmlns="http://schemas.openxmlformats.org/spreadsheetml/2006/main" count="595" uniqueCount="241">
  <si>
    <t>PRIHODI UKUPNO</t>
  </si>
  <si>
    <t>RASHODI UKUPNO</t>
  </si>
  <si>
    <t>RAZLIKA - VIŠAK / MANJAK</t>
  </si>
  <si>
    <t>Prihodi poslovanja</t>
  </si>
  <si>
    <t>Rashodi poslovanja</t>
  </si>
  <si>
    <t>Rashodi za zaposlene</t>
  </si>
  <si>
    <t>Rashodi za nabavu nefinancijske imovine</t>
  </si>
  <si>
    <t>Rashodi za nabavu neproizvedene dugotrajne imovine</t>
  </si>
  <si>
    <t>BROJČANA OZNAKA I NAZIV</t>
  </si>
  <si>
    <t>Primici od financijske imovine i zaduživanja</t>
  </si>
  <si>
    <t>Izdaci za financijsku imovinu i otplate zajmova</t>
  </si>
  <si>
    <t>II. POSEBNI DIO</t>
  </si>
  <si>
    <t>I. OPĆI DIO</t>
  </si>
  <si>
    <t>Materijalni rashodi</t>
  </si>
  <si>
    <t>Pomoći iz inozemstva i od subjekata unutar općeg proračuna</t>
  </si>
  <si>
    <t>PRIJENOS SREDSTAVA IZ PRETHODNE GODINE</t>
  </si>
  <si>
    <t xml:space="preserve"> Prihodi od prodaje proizvoda i robe te pruženih usluga i prihodi od donacija</t>
  </si>
  <si>
    <t>1 Opći prihodi i primici</t>
  </si>
  <si>
    <t>11 Opći prihodi i primici</t>
  </si>
  <si>
    <t>3 Vlastiti prihodi</t>
  </si>
  <si>
    <t>31 Vlastiti prihodi</t>
  </si>
  <si>
    <t>Prihodi od prodaje nefinancijske imovine</t>
  </si>
  <si>
    <t>Prihodi od prodaje proizvedene dugotrajne imovine</t>
  </si>
  <si>
    <t>INDEKS</t>
  </si>
  <si>
    <t>7 PRIHODI OD PRODAJE NEFINANCIJSKE IMOVINE</t>
  </si>
  <si>
    <t>6 PRIHODI POSLOVANJA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</si>
  <si>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</si>
  <si>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</si>
  <si>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</si>
  <si>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</si>
  <si>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Prihodi od prodaje proizvoda i robe te pruženih usluga</t>
  </si>
  <si>
    <t>Stambeni objekti</t>
  </si>
  <si>
    <t>Plaće (Bruto)</t>
  </si>
  <si>
    <t>Plaće za redovan rad</t>
  </si>
  <si>
    <t>Naknade troškova zaposlenima</t>
  </si>
  <si>
    <t>Službena putovanja</t>
  </si>
  <si>
    <t>6=5/2*100</t>
  </si>
  <si>
    <t>7=5/4*100</t>
  </si>
  <si>
    <t xml:space="preserve">IZVJEŠTAJ O PRIHODIMA I RASHODIMA PREMA EKONOMSKOJ KLASIFIKACIJI </t>
  </si>
  <si>
    <t>IZVJEŠTAJ O PRIHODIMA I RASHODIMA PREMA IZVORIMA FINANCIRANJA</t>
  </si>
  <si>
    <t>IZVJEŠTAJ O RASHODIMA PREMA FUNKCIJSKOJ KLASIFIKACIJI</t>
  </si>
  <si>
    <t xml:space="preserve">IZVJEŠTAJ RAČUNA FINANCIRANJA PREMA EKONOMSKOJ KLASIFIKACIJI </t>
  </si>
  <si>
    <t>IZVJEŠTAJ RAČUNA FINANCIRANJA PREMA IZVORIMA FINANCIRANJA</t>
  </si>
  <si>
    <t>UKUPNO PRIMICI</t>
  </si>
  <si>
    <t xml:space="preserve">UKUPNO IZDACI </t>
  </si>
  <si>
    <t xml:space="preserve">UKUPNO PRIHODI </t>
  </si>
  <si>
    <t>UKUPNO RASHODI</t>
  </si>
  <si>
    <t>UKUPNO PRIHODI</t>
  </si>
  <si>
    <t>INDEKS**</t>
  </si>
  <si>
    <t>RAZLIKA PRIMITAKA I IZDATAKA</t>
  </si>
  <si>
    <t>SAŽETAK  RAČUNA PRIHODA I RASHODA I RAČUNA FINANCIRANJA</t>
  </si>
  <si>
    <t xml:space="preserve"> RAČUN FINANCIRANJA</t>
  </si>
  <si>
    <t xml:space="preserve"> RAČUN PRIHODA I RASHODA </t>
  </si>
  <si>
    <t>PRIJENOS SREDSTAVA U SLJEDEĆE RAZDOBLJE</t>
  </si>
  <si>
    <t>SAŽETAK RAČUNA FINANCIRANJA</t>
  </si>
  <si>
    <t>SAŽETAK RAČUNA PRIHODA I RASHODA</t>
  </si>
  <si>
    <t>Napomena:  Iznosi u stupcu "OSTVARENJE/IZVRŠENJE N-1." preračunavaju se iz kuna u eure prema fiksnom tečaju konverzije (1 EUR=7,53450 kuna) i po pravilima za preračunavanje i zaokruživanje.</t>
  </si>
  <si>
    <t>Napomena : Iznosi u stupcima "OSTVARENJE/IZVRŠENJE N-1." i "OSTVARENJE/IZVRŠENJE N." iskazuju se na dvije decimale.</t>
  </si>
  <si>
    <t xml:space="preserve">Napomena : "N" označava razdoblje </t>
  </si>
  <si>
    <t xml:space="preserve">* Opći i posebni dio izvještaja o izvršenju proračuna sadrži samo izvorni plan ako od donošenja proračuna nije bilo izmjena i dopuna niti izvršenih preraspodjela odnosno izvorni plan i tekući plan ako je od donošenja proračuna bilo naknadno izvršenih preraspodjela.  
Opći i posebni dio izvještaja o izvršenju proračuna sadrži rebalans ako je od donošenja proračuna bilo izmjena i dopuna, odnosno rebalans i tekući plan ako je od izmjena i dopuna proračuna bilo naknadno izvršenih preraspodjela. </t>
  </si>
  <si>
    <t xml:space="preserve">** AKO Opći i Posebni dio izvještaja ne sadrži "TEKUĆI PLAN N.", "INDEKS"("OSTVARENJE/IZVRŠENJE N."/"TEKUĆI PLAN N.") iskazuje se kao "OSTVARENJE/IZVRŠENJE N."/"IZVORNI PLAN N." ODNOSNO "REBALANS N." </t>
  </si>
  <si>
    <t>OSTVARENJE/IZVRŠENJE 
2023.</t>
  </si>
  <si>
    <t>ŠIFRA</t>
  </si>
  <si>
    <t>NAZIV</t>
  </si>
  <si>
    <t>PROGRAM A022124</t>
  </si>
  <si>
    <t>JAVNA UPRAVA I ADMINISTRACIJA</t>
  </si>
  <si>
    <t>REDOVNA DJELATNOST PRORAČUNSKIH KORISNIK</t>
  </si>
  <si>
    <t>Izvor 1.1.</t>
  </si>
  <si>
    <t>Opći prihodi i primici</t>
  </si>
  <si>
    <t>Skupina 31</t>
  </si>
  <si>
    <t>Skupina 32</t>
  </si>
  <si>
    <t>Skupina 34</t>
  </si>
  <si>
    <t>Financijski rashodi</t>
  </si>
  <si>
    <t>Izvor 3.1.</t>
  </si>
  <si>
    <t>Vlastiti prihodi</t>
  </si>
  <si>
    <t>Ostali rashodi</t>
  </si>
  <si>
    <t>PROGRAMSKA DJELATNOST JAVNIH USTANOVA</t>
  </si>
  <si>
    <t>Izvor 5.2.</t>
  </si>
  <si>
    <t>Pomoći iz drugih proračuna</t>
  </si>
  <si>
    <t>Aktivnost A022124K212401</t>
  </si>
  <si>
    <t>ODRŽAVANJE I OPREMANJE USTANOVA U KULTURI</t>
  </si>
  <si>
    <t>Skupina 42</t>
  </si>
  <si>
    <t>Rashodi za nabavu proizvedene dugotrajne imovine</t>
  </si>
  <si>
    <t>TEKUĆI PLAN 2024.*</t>
  </si>
  <si>
    <t xml:space="preserve"> IZVRŠENJE 
2023. </t>
  </si>
  <si>
    <t xml:space="preserve"> IZVRŠENJE 
2024. </t>
  </si>
  <si>
    <t xml:space="preserve">IZVRŠENJE 
2024. </t>
  </si>
  <si>
    <t>IZVRŠENJE 
2024.</t>
  </si>
  <si>
    <t>IZVRŠENJE 
2023.</t>
  </si>
  <si>
    <t xml:space="preserve">IZVRŠENJE 
2023. </t>
  </si>
  <si>
    <t>Pomoći proračunskim korisnicima iz proračuna koji im nije nadležan</t>
  </si>
  <si>
    <t>Tekuće pomoći proračunskim korisnicima iz proračuna koji im nije nadležan</t>
  </si>
  <si>
    <t>Prihodi od imovine</t>
  </si>
  <si>
    <t>Prihodi od financijske imovine</t>
  </si>
  <si>
    <t>Kamate na oročena sredstva i depozite po viđenju</t>
  </si>
  <si>
    <t>Prihodi od upravnih i administrativnih pristojbi, pristojbi po posebnim propisima i naknada</t>
  </si>
  <si>
    <t>Prihodi po posebnim propisima</t>
  </si>
  <si>
    <t>Ostali nespomenuti prihodi</t>
  </si>
  <si>
    <t>Prihodi od pruženih usluga</t>
  </si>
  <si>
    <t>Donacije od pravnih i fizičkih osoba izvan općeg proračuna i povrat donacija po protestiranim jamst</t>
  </si>
  <si>
    <t>Tekuće donacije</t>
  </si>
  <si>
    <t>Prihodi iz nadležnog proračuna i od HZZO-a temeljem ugovornih obveza</t>
  </si>
  <si>
    <t>Prihodi iz nadležnog proračuna za financiranje redovne djelatnosti proračunskih korisnika</t>
  </si>
  <si>
    <t>Prihodi iz nadležnog proračuna za financiranje rashoda poslovanja</t>
  </si>
  <si>
    <t>Prihodi iz nadležnog proračuna za financiranje rashoda za nabavu nefinancijske imovine</t>
  </si>
  <si>
    <t>Ostali rashodi za zaposlene</t>
  </si>
  <si>
    <t>Doprinosi na plaće</t>
  </si>
  <si>
    <t>Doprinosi za obvezno zdravstveno osiguranje</t>
  </si>
  <si>
    <t>Naknade za prijevoz, za rad na terenu i odvojeni život</t>
  </si>
  <si>
    <t>Stručno usavršavanje zaposlenika</t>
  </si>
  <si>
    <t>Ostale naknade troškova zaposlenima</t>
  </si>
  <si>
    <t>Rashodi za materijal i energiju</t>
  </si>
  <si>
    <t>Uredski materijal i ostali materijalni rashodi</t>
  </si>
  <si>
    <t>Materijal i sirovine</t>
  </si>
  <si>
    <t>Energija</t>
  </si>
  <si>
    <t>Materijal i dijelovi za tekuće i investicijsko održavanje</t>
  </si>
  <si>
    <t>Sitni inventar i auto gume</t>
  </si>
  <si>
    <t>Službena, radna i zaštitna odjeća i obuća</t>
  </si>
  <si>
    <t>Rashodi za usluge</t>
  </si>
  <si>
    <t>Usluge telefona, pošte i prijevoza</t>
  </si>
  <si>
    <t>Usluge tekućeg i investicijskog održavanja</t>
  </si>
  <si>
    <t>Usluge promidžbe i informiranja</t>
  </si>
  <si>
    <t>Ostale usluge</t>
  </si>
  <si>
    <t>Računalne usluge</t>
  </si>
  <si>
    <t>Intelektualne i osobne usluge</t>
  </si>
  <si>
    <t>Zdravstvene i veterinarske usluge</t>
  </si>
  <si>
    <t>Zakupnine i najamnine</t>
  </si>
  <si>
    <t>Komunalne usluge</t>
  </si>
  <si>
    <t>Naknade troškova osobama izvan radnog odnosa</t>
  </si>
  <si>
    <t>Ostali nespomenuti rashodi poslovanja</t>
  </si>
  <si>
    <t>Naknade za rad predstavničkih i izvršnih tijela, povjerenstava i slično</t>
  </si>
  <si>
    <t>Premije osiguranja</t>
  </si>
  <si>
    <t>Reprezentacija</t>
  </si>
  <si>
    <t>Članarine i norme</t>
  </si>
  <si>
    <t>Pristojbe i naknade</t>
  </si>
  <si>
    <t>Ostali financijski rashodi</t>
  </si>
  <si>
    <t>Bankarske usluge i usluge platnog prometa</t>
  </si>
  <si>
    <t>Negativne tečajne razlike i razlike zbog primjene valutne klauzule</t>
  </si>
  <si>
    <t>Zatezne kamate</t>
  </si>
  <si>
    <t>Naknade građanima i kućanstvima na temelju osiguranja i druge naknade</t>
  </si>
  <si>
    <t>Ostale naknade građanima i kućanstvima iz proračuna</t>
  </si>
  <si>
    <t>Naknade građanima i kućanstvima u novcu</t>
  </si>
  <si>
    <t>Tekuće donacije u novcu</t>
  </si>
  <si>
    <t>Nematerijalna imovina</t>
  </si>
  <si>
    <t>Licence</t>
  </si>
  <si>
    <t>Ostala prava</t>
  </si>
  <si>
    <t>Ostala nematerijalna imovina</t>
  </si>
  <si>
    <t>Građevinski objekti</t>
  </si>
  <si>
    <t>Postrojenja i oprema</t>
  </si>
  <si>
    <t>Uredska oprema i namještaj</t>
  </si>
  <si>
    <t>Komunikacijska oprema</t>
  </si>
  <si>
    <t>Oprema za održavanje i zaštitu</t>
  </si>
  <si>
    <t>Instrumenti, uređaji i strojevi</t>
  </si>
  <si>
    <t>Sportska i glazbena oprema</t>
  </si>
  <si>
    <t>Uređaji, strojevi i oprema za ostale namjene</t>
  </si>
  <si>
    <t>Nematerijalna proizvedena imovina</t>
  </si>
  <si>
    <t>Ulaganja u računalne programe</t>
  </si>
  <si>
    <t>Ostala nematerijalna proizvedena imovina</t>
  </si>
  <si>
    <t>Prihodi od pozitivnih tečajnih razlika i razlika zbog primjene valutne klauzule</t>
  </si>
  <si>
    <t>Prihodi od prodaje postrojenja i opreme</t>
  </si>
  <si>
    <t>kazne, upravne mjere i ostali prihodi</t>
  </si>
  <si>
    <t>Ostali prihodi</t>
  </si>
  <si>
    <t>4 Prihodi za posebne namjene</t>
  </si>
  <si>
    <t>43 Ostali prihodi za posebne namjene</t>
  </si>
  <si>
    <t>5 Pomoći</t>
  </si>
  <si>
    <t>6 Donacije</t>
  </si>
  <si>
    <t>61 Donacije</t>
  </si>
  <si>
    <t>71 Prihodi od prodaje ili zamjene nefinancijske imovine</t>
  </si>
  <si>
    <t>7 Prihodi od prodaje ili zamjene nefinancijske imovine</t>
  </si>
  <si>
    <t>52 Pomoći iz drugih proračuna</t>
  </si>
  <si>
    <t>01 Rekreacija, kultura i religija</t>
  </si>
  <si>
    <t>011 Služba kulture</t>
  </si>
  <si>
    <t>Odjeljak 3114</t>
  </si>
  <si>
    <t>Odjeljak 3121</t>
  </si>
  <si>
    <t>Odjeljak 3132</t>
  </si>
  <si>
    <t>Plaće za posebne uvijete rada</t>
  </si>
  <si>
    <t>Odjeljak 3111</t>
  </si>
  <si>
    <t>Odjeljak 3212</t>
  </si>
  <si>
    <t>Odjeljak 3213</t>
  </si>
  <si>
    <t>Odjeljak 3214</t>
  </si>
  <si>
    <t>Odjeljak 3221</t>
  </si>
  <si>
    <t>Odjeljak 3222</t>
  </si>
  <si>
    <t>Odjeljak 3223</t>
  </si>
  <si>
    <t>Odjeljak 3224</t>
  </si>
  <si>
    <t>Odjeljak 3225</t>
  </si>
  <si>
    <t>Odjeljak 3227</t>
  </si>
  <si>
    <t>Odjeljak 3231</t>
  </si>
  <si>
    <t>Odjeljak 3232</t>
  </si>
  <si>
    <t>Odjeljak 3233</t>
  </si>
  <si>
    <t>Odjeljak 3234</t>
  </si>
  <si>
    <t>Odjeljak 3235</t>
  </si>
  <si>
    <t>Odjeljak 3236</t>
  </si>
  <si>
    <t>Odjeljak 3237</t>
  </si>
  <si>
    <t>Odjeljak 3238</t>
  </si>
  <si>
    <t>Odjeljak 3291</t>
  </si>
  <si>
    <t>Odjeljak 3292</t>
  </si>
  <si>
    <t>Odjeljak 3293</t>
  </si>
  <si>
    <t>Odjeljak 3294</t>
  </si>
  <si>
    <t>Odjeljak 3295</t>
  </si>
  <si>
    <t>Odjeljak 3299</t>
  </si>
  <si>
    <t>Odjeljak 3431</t>
  </si>
  <si>
    <t>Odjeljak 3239</t>
  </si>
  <si>
    <t>Odjeljak 3241</t>
  </si>
  <si>
    <t>Odjeljak 3211</t>
  </si>
  <si>
    <t>Odjeljak 3432</t>
  </si>
  <si>
    <t>Odjeljak 4221</t>
  </si>
  <si>
    <t>Odjeljak 4223</t>
  </si>
  <si>
    <t>Odjeljak 4225</t>
  </si>
  <si>
    <t>Odjeljak 4226</t>
  </si>
  <si>
    <t>Odjeljak 4262</t>
  </si>
  <si>
    <t>Odjeljak 4227</t>
  </si>
  <si>
    <t>Izvor 1.</t>
  </si>
  <si>
    <t>Izvor 3.</t>
  </si>
  <si>
    <t xml:space="preserve">CENTAR MLADIH RIBNJAK								</t>
  </si>
  <si>
    <t>CENTAR MLADIH RIBNJAK</t>
  </si>
  <si>
    <t>PROGRAM 2124</t>
  </si>
  <si>
    <t>Aktivnost A212401</t>
  </si>
  <si>
    <t>Odjeljak 3433</t>
  </si>
  <si>
    <t>Odjeljak 3434</t>
  </si>
  <si>
    <t>Aktivnost A212402</t>
  </si>
  <si>
    <t xml:space="preserve">Ostali nespomenuti financijski rashodi </t>
  </si>
  <si>
    <t>TEKUĆI PLAN/ REBALANAS 2024.*</t>
  </si>
  <si>
    <t>5=4/2*100</t>
  </si>
  <si>
    <t>6=4/3*100</t>
  </si>
  <si>
    <t>TEKUĆI PLAN/ REBALANS 2024.</t>
  </si>
  <si>
    <t>TEKUĆI PLAN /REBALANS 2024.</t>
  </si>
  <si>
    <t>-</t>
  </si>
  <si>
    <t>Prijenosi između proračunskog korisnika istog proračuna</t>
  </si>
  <si>
    <t>Tekući prijenosi između proračunskih korisnika istog proračuna</t>
  </si>
  <si>
    <t>Aktivnost T212401</t>
  </si>
  <si>
    <t>PILOT PROJEKT SPARK</t>
  </si>
  <si>
    <t>5=4/3*100</t>
  </si>
  <si>
    <t>PRORAČUNSKI KORISNIK RKP 24859</t>
  </si>
  <si>
    <t>IZVRŠENJE KORIŠTENJA PRENESENOG VIŠKA</t>
  </si>
  <si>
    <t xml:space="preserve">OSTVARENJE/IZVRŠENJE 
2023. </t>
  </si>
  <si>
    <t xml:space="preserve">OSTVARENJE/IZVRŠENJE 
2024. </t>
  </si>
  <si>
    <t>Vlastiti izvori</t>
  </si>
  <si>
    <t>Rezultat poslovanja</t>
  </si>
  <si>
    <t>Rezultat - višak/manjak</t>
  </si>
  <si>
    <t>Višak prihoda i primitaka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</si>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</sst>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0\ _k_n_-;\-* #,##0.00\ _k_n_-;_-* &quot;-&quot;??\ _k_n_-;_-@_-"/>
    <numFmt numFmtId="165" formatCode="_-* #,##0.00\ [$€-41A]_-;\-* #,##0.00\ [$€-41A]_-;_-* &quot;-&quot;??\ [$€-41A]_-;_-@_-"/>
  </numFmts>
  <fonts count="4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1"/>
      <color theme="1"/>
      <name val="Times New Roman"/>
      <family val="1"/>
    </font>
    <font>
      <b/>
      <sz val="10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b/>
      <sz val="11"/>
      <name val="Times New Roman"/>
      <family val="1"/>
    </font>
    <font>
      <sz val="11"/>
      <color theme="1"/>
      <name val="Calibri"/>
      <family val="2"/>
      <charset val="238"/>
      <scheme val="minor"/>
    </font>
    <font>
      <b/>
      <sz val="12"/>
      <color indexed="8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8"/>
      <color indexed="8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11"/>
      <color theme="1"/>
      <name val="Calibri"/>
      <family val="2"/>
      <scheme val="minor"/>
    </font>
    <font>
      <i/>
      <sz val="10"/>
      <color indexed="8"/>
      <name val="Times New Roman"/>
      <family val="1"/>
      <charset val="238"/>
    </font>
    <font>
      <sz val="11"/>
      <color theme="1"/>
      <name val="Arial"/>
      <family val="2"/>
      <charset val="238"/>
    </font>
    <font>
      <sz val="8"/>
      <name val="Calibri"/>
      <family val="2"/>
      <charset val="238"/>
      <scheme val="minor"/>
    </font>
    <font>
      <b/>
      <sz val="10"/>
      <name val="Arial"/>
      <family val="2"/>
    </font>
    <font>
      <sz val="11"/>
      <name val="Arial"/>
      <family val="2"/>
    </font>
    <font>
      <sz val="10"/>
      <color indexed="8"/>
      <name val="Times New Roman"/>
      <family val="1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i/>
      <sz val="10"/>
      <name val="Arial"/>
      <family val="2"/>
    </font>
    <font>
      <b/>
      <sz val="10"/>
      <color indexed="8"/>
      <name val="Times New Roman"/>
      <family val="1"/>
    </font>
    <font>
      <b/>
      <sz val="12"/>
      <color indexed="8"/>
      <name val="Times New Roman"/>
      <family val="1"/>
    </font>
    <font>
      <sz val="10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5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0" fontId="3" fillId="0" borderId="0"/>
    <xf numFmtId="43" fontId="16" fillId="0" borderId="0" applyFont="0" applyFill="0" applyBorder="0" applyAlignment="0" applyProtection="0"/>
    <xf numFmtId="0" fontId="16" fillId="0" borderId="0"/>
    <xf numFmtId="43" fontId="25" fillId="0" borderId="0" applyFont="0" applyFill="0" applyBorder="0" applyAlignment="0" applyProtection="0"/>
    <xf numFmtId="0" fontId="25" fillId="0" borderId="0"/>
    <xf numFmtId="0" fontId="16" fillId="4" borderId="0" applyNumberFormat="0" applyBorder="0" applyAlignment="0" applyProtection="0"/>
  </cellStyleXfs>
  <cellXfs count="180">
    <xf numFmtId="0" fontId="0" fillId="0" borderId="0" xfId="0"/>
    <xf numFmtId="0" fontId="3" fillId="0" borderId="0" xfId="0" applyFont="1"/>
    <xf numFmtId="0" fontId="5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6" fillId="2" borderId="3" xfId="0" quotePrefix="1" applyFont="1" applyFill="1" applyBorder="1" applyAlignment="1">
      <alignment horizontal="left" vertical="center"/>
    </xf>
    <xf numFmtId="0" fontId="7" fillId="2" borderId="3" xfId="0" quotePrefix="1" applyFont="1" applyFill="1" applyBorder="1" applyAlignment="1">
      <alignment horizontal="left" vertical="center"/>
    </xf>
    <xf numFmtId="0" fontId="8" fillId="2" borderId="3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vertical="center" wrapText="1"/>
    </xf>
    <xf numFmtId="0" fontId="6" fillId="2" borderId="3" xfId="0" applyFont="1" applyFill="1" applyBorder="1" applyAlignment="1">
      <alignment vertical="center" wrapText="1"/>
    </xf>
    <xf numFmtId="0" fontId="8" fillId="2" borderId="3" xfId="0" quotePrefix="1" applyFont="1" applyFill="1" applyBorder="1" applyAlignment="1">
      <alignment horizontal="left" vertical="center"/>
    </xf>
    <xf numFmtId="3" fontId="5" fillId="0" borderId="3" xfId="0" applyNumberFormat="1" applyFont="1" applyBorder="1" applyAlignment="1">
      <alignment horizontal="right"/>
    </xf>
    <xf numFmtId="0" fontId="8" fillId="3" borderId="1" xfId="0" applyFont="1" applyFill="1" applyBorder="1" applyAlignment="1">
      <alignment horizontal="left" vertical="center"/>
    </xf>
    <xf numFmtId="0" fontId="7" fillId="2" borderId="3" xfId="0" quotePrefix="1" applyFont="1" applyFill="1" applyBorder="1" applyAlignment="1">
      <alignment horizontal="left" vertical="center" wrapText="1" indent="1"/>
    </xf>
    <xf numFmtId="0" fontId="7" fillId="2" borderId="3" xfId="0" applyFont="1" applyFill="1" applyBorder="1" applyAlignment="1">
      <alignment horizontal="left" vertical="center" wrapText="1" indent="1"/>
    </xf>
    <xf numFmtId="0" fontId="6" fillId="2" borderId="3" xfId="0" quotePrefix="1" applyFont="1" applyFill="1" applyBorder="1" applyAlignment="1">
      <alignment horizontal="left" vertical="center" wrapText="1"/>
    </xf>
    <xf numFmtId="0" fontId="10" fillId="0" borderId="0" xfId="0" applyFont="1" applyAlignment="1">
      <alignment wrapText="1"/>
    </xf>
    <xf numFmtId="0" fontId="9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5" fillId="0" borderId="3" xfId="0" quotePrefix="1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3" fillId="0" borderId="0" xfId="0" applyFont="1" applyAlignment="1">
      <alignment vertical="top" wrapText="1"/>
    </xf>
    <xf numFmtId="0" fontId="14" fillId="2" borderId="3" xfId="0" applyFont="1" applyFill="1" applyBorder="1" applyAlignment="1">
      <alignment horizontal="center" vertical="center" wrapText="1"/>
    </xf>
    <xf numFmtId="0" fontId="14" fillId="0" borderId="3" xfId="0" quotePrefix="1" applyFont="1" applyBorder="1" applyAlignment="1">
      <alignment horizontal="center" vertical="center" wrapText="1"/>
    </xf>
    <xf numFmtId="0" fontId="14" fillId="0" borderId="3" xfId="0" quotePrefix="1" applyFont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 wrapText="1"/>
    </xf>
    <xf numFmtId="0" fontId="0" fillId="3" borderId="0" xfId="0" applyFill="1"/>
    <xf numFmtId="0" fontId="14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top" wrapText="1"/>
    </xf>
    <xf numFmtId="0" fontId="0" fillId="0" borderId="0" xfId="0" applyAlignment="1">
      <alignment horizontal="left"/>
    </xf>
    <xf numFmtId="0" fontId="0" fillId="3" borderId="0" xfId="0" applyFill="1" applyAlignment="1">
      <alignment horizontal="left"/>
    </xf>
    <xf numFmtId="0" fontId="6" fillId="3" borderId="2" xfId="0" applyFont="1" applyFill="1" applyBorder="1" applyAlignment="1">
      <alignment vertical="center"/>
    </xf>
    <xf numFmtId="0" fontId="2" fillId="2" borderId="5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right" vertical="center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43" fontId="3" fillId="2" borderId="3" xfId="2" applyFont="1" applyFill="1" applyBorder="1" applyAlignment="1">
      <alignment horizontal="right"/>
    </xf>
    <xf numFmtId="43" fontId="0" fillId="0" borderId="3" xfId="2" applyFont="1" applyBorder="1"/>
    <xf numFmtId="0" fontId="17" fillId="0" borderId="0" xfId="3" applyFont="1" applyAlignment="1">
      <alignment horizontal="left" vertical="center"/>
    </xf>
    <xf numFmtId="0" fontId="18" fillId="0" borderId="0" xfId="3" applyFont="1" applyAlignment="1">
      <alignment horizontal="center" vertical="center" wrapText="1"/>
    </xf>
    <xf numFmtId="0" fontId="19" fillId="0" borderId="0" xfId="3" applyFont="1" applyAlignment="1">
      <alignment vertical="center" wrapText="1"/>
    </xf>
    <xf numFmtId="0" fontId="20" fillId="0" borderId="0" xfId="3" applyFont="1"/>
    <xf numFmtId="0" fontId="22" fillId="3" borderId="3" xfId="3" applyFont="1" applyFill="1" applyBorder="1" applyAlignment="1">
      <alignment horizontal="center" vertical="center" wrapText="1"/>
    </xf>
    <xf numFmtId="0" fontId="22" fillId="3" borderId="3" xfId="3" quotePrefix="1" applyFont="1" applyFill="1" applyBorder="1" applyAlignment="1">
      <alignment horizontal="center" vertical="center" wrapText="1"/>
    </xf>
    <xf numFmtId="0" fontId="23" fillId="3" borderId="3" xfId="3" quotePrefix="1" applyFont="1" applyFill="1" applyBorder="1" applyAlignment="1">
      <alignment horizontal="center" vertical="center" wrapText="1"/>
    </xf>
    <xf numFmtId="0" fontId="24" fillId="0" borderId="0" xfId="3" applyFont="1"/>
    <xf numFmtId="0" fontId="22" fillId="2" borderId="3" xfId="3" applyFont="1" applyFill="1" applyBorder="1" applyAlignment="1">
      <alignment horizontal="left" vertical="center" wrapText="1"/>
    </xf>
    <xf numFmtId="43" fontId="19" fillId="2" borderId="3" xfId="4" applyFont="1" applyFill="1" applyBorder="1" applyAlignment="1">
      <alignment horizontal="right"/>
    </xf>
    <xf numFmtId="0" fontId="22" fillId="2" borderId="3" xfId="3" applyFont="1" applyFill="1" applyBorder="1" applyAlignment="1">
      <alignment horizontal="left" vertical="center" wrapText="1" indent="1"/>
    </xf>
    <xf numFmtId="0" fontId="22" fillId="2" borderId="3" xfId="3" applyFont="1" applyFill="1" applyBorder="1" applyAlignment="1">
      <alignment horizontal="left" vertical="center" wrapText="1" indent="2"/>
    </xf>
    <xf numFmtId="0" fontId="20" fillId="0" borderId="0" xfId="3" applyFont="1" applyAlignment="1">
      <alignment horizontal="left" indent="1"/>
    </xf>
    <xf numFmtId="0" fontId="22" fillId="2" borderId="3" xfId="3" applyFont="1" applyFill="1" applyBorder="1" applyAlignment="1">
      <alignment horizontal="left" vertical="center" wrapText="1" indent="3"/>
    </xf>
    <xf numFmtId="164" fontId="20" fillId="0" borderId="0" xfId="3" applyNumberFormat="1" applyFont="1"/>
    <xf numFmtId="0" fontId="26" fillId="2" borderId="3" xfId="3" applyFont="1" applyFill="1" applyBorder="1" applyAlignment="1">
      <alignment horizontal="left" vertical="center" wrapText="1" indent="4"/>
    </xf>
    <xf numFmtId="0" fontId="26" fillId="2" borderId="3" xfId="3" applyFont="1" applyFill="1" applyBorder="1" applyAlignment="1">
      <alignment horizontal="left" vertical="center" wrapText="1"/>
    </xf>
    <xf numFmtId="43" fontId="20" fillId="0" borderId="0" xfId="3" applyNumberFormat="1" applyFont="1"/>
    <xf numFmtId="0" fontId="19" fillId="2" borderId="3" xfId="5" applyFont="1" applyFill="1" applyBorder="1" applyAlignment="1">
      <alignment horizontal="left" vertical="center" wrapText="1"/>
    </xf>
    <xf numFmtId="43" fontId="19" fillId="2" borderId="3" xfId="4" applyFont="1" applyFill="1" applyBorder="1" applyAlignment="1">
      <alignment horizontal="right" wrapText="1"/>
    </xf>
    <xf numFmtId="0" fontId="19" fillId="2" borderId="3" xfId="5" applyFont="1" applyFill="1" applyBorder="1" applyAlignment="1">
      <alignment horizontal="left" vertical="center" wrapText="1" indent="7"/>
    </xf>
    <xf numFmtId="43" fontId="6" fillId="0" borderId="3" xfId="2" applyFont="1" applyBorder="1" applyAlignment="1">
      <alignment vertical="center"/>
    </xf>
    <xf numFmtId="43" fontId="6" fillId="3" borderId="3" xfId="2" applyFont="1" applyFill="1" applyBorder="1" applyAlignment="1">
      <alignment vertical="center"/>
    </xf>
    <xf numFmtId="43" fontId="6" fillId="0" borderId="3" xfId="2" applyFont="1" applyBorder="1" applyAlignment="1">
      <alignment vertical="center" wrapText="1"/>
    </xf>
    <xf numFmtId="43" fontId="6" fillId="3" borderId="3" xfId="2" applyFont="1" applyFill="1" applyBorder="1" applyAlignment="1">
      <alignment vertical="center" wrapText="1"/>
    </xf>
    <xf numFmtId="43" fontId="5" fillId="3" borderId="3" xfId="0" quotePrefix="1" applyNumberFormat="1" applyFont="1" applyFill="1" applyBorder="1" applyAlignment="1">
      <alignment horizontal="left" wrapText="1"/>
    </xf>
    <xf numFmtId="0" fontId="6" fillId="2" borderId="0" xfId="0" applyFont="1" applyFill="1" applyAlignment="1">
      <alignment horizontal="left" vertical="center" wrapText="1"/>
    </xf>
    <xf numFmtId="0" fontId="6" fillId="2" borderId="0" xfId="0" quotePrefix="1" applyFont="1" applyFill="1" applyAlignment="1">
      <alignment horizontal="left" vertical="center"/>
    </xf>
    <xf numFmtId="3" fontId="3" fillId="2" borderId="0" xfId="0" applyNumberFormat="1" applyFont="1" applyFill="1" applyAlignment="1">
      <alignment horizontal="right"/>
    </xf>
    <xf numFmtId="3" fontId="3" fillId="2" borderId="0" xfId="0" applyNumberFormat="1" applyFont="1" applyFill="1" applyAlignment="1">
      <alignment horizontal="right" wrapText="1"/>
    </xf>
    <xf numFmtId="165" fontId="3" fillId="2" borderId="3" xfId="0" applyNumberFormat="1" applyFont="1" applyFill="1" applyBorder="1" applyAlignment="1">
      <alignment horizontal="right"/>
    </xf>
    <xf numFmtId="165" fontId="27" fillId="0" borderId="3" xfId="0" applyNumberFormat="1" applyFont="1" applyBorder="1"/>
    <xf numFmtId="165" fontId="3" fillId="2" borderId="3" xfId="0" applyNumberFormat="1" applyFont="1" applyFill="1" applyBorder="1" applyAlignment="1">
      <alignment horizontal="right" wrapText="1"/>
    </xf>
    <xf numFmtId="165" fontId="5" fillId="2" borderId="3" xfId="0" applyNumberFormat="1" applyFont="1" applyFill="1" applyBorder="1"/>
    <xf numFmtId="1" fontId="27" fillId="0" borderId="3" xfId="0" applyNumberFormat="1" applyFont="1" applyBorder="1"/>
    <xf numFmtId="3" fontId="27" fillId="0" borderId="3" xfId="0" applyNumberFormat="1" applyFont="1" applyBorder="1"/>
    <xf numFmtId="0" fontId="1" fillId="0" borderId="0" xfId="0" applyFont="1"/>
    <xf numFmtId="43" fontId="15" fillId="2" borderId="3" xfId="2" applyFont="1" applyFill="1" applyBorder="1" applyAlignment="1">
      <alignment vertical="center" wrapText="1"/>
    </xf>
    <xf numFmtId="43" fontId="5" fillId="2" borderId="3" xfId="2" applyFont="1" applyFill="1" applyBorder="1" applyAlignment="1">
      <alignment horizontal="right"/>
    </xf>
    <xf numFmtId="43" fontId="1" fillId="0" borderId="3" xfId="2" applyFont="1" applyBorder="1"/>
    <xf numFmtId="43" fontId="5" fillId="2" borderId="3" xfId="2" applyFont="1" applyFill="1" applyBorder="1" applyAlignment="1">
      <alignment horizontal="right" wrapText="1"/>
    </xf>
    <xf numFmtId="43" fontId="3" fillId="2" borderId="3" xfId="2" applyFont="1" applyFill="1" applyBorder="1" applyAlignment="1">
      <alignment horizontal="right" wrapText="1"/>
    </xf>
    <xf numFmtId="0" fontId="19" fillId="2" borderId="3" xfId="5" applyFont="1" applyFill="1" applyBorder="1" applyAlignment="1">
      <alignment horizontal="left" vertical="center" wrapText="1" indent="9"/>
    </xf>
    <xf numFmtId="0" fontId="26" fillId="2" borderId="3" xfId="3" applyFont="1" applyFill="1" applyBorder="1" applyAlignment="1">
      <alignment horizontal="left" vertical="center" wrapText="1" indent="5"/>
    </xf>
    <xf numFmtId="0" fontId="26" fillId="2" borderId="3" xfId="3" applyFont="1" applyFill="1" applyBorder="1" applyAlignment="1">
      <alignment horizontal="left" vertical="center" wrapText="1" indent="1"/>
    </xf>
    <xf numFmtId="0" fontId="26" fillId="2" borderId="3" xfId="5" applyFont="1" applyFill="1" applyBorder="1" applyAlignment="1">
      <alignment horizontal="left" vertical="center" wrapText="1" indent="1"/>
    </xf>
    <xf numFmtId="0" fontId="26" fillId="2" borderId="3" xfId="5" applyFont="1" applyFill="1" applyBorder="1" applyAlignment="1">
      <alignment horizontal="left" vertical="center" wrapText="1"/>
    </xf>
    <xf numFmtId="164" fontId="0" fillId="0" borderId="0" xfId="0" applyNumberFormat="1"/>
    <xf numFmtId="0" fontId="4" fillId="2" borderId="0" xfId="0" applyFont="1" applyFill="1" applyAlignment="1">
      <alignment horizontal="center" vertical="center" wrapText="1"/>
    </xf>
    <xf numFmtId="4" fontId="6" fillId="0" borderId="3" xfId="0" applyNumberFormat="1" applyFont="1" applyBorder="1" applyAlignment="1">
      <alignment vertical="center" wrapText="1"/>
    </xf>
    <xf numFmtId="165" fontId="30" fillId="2" borderId="3" xfId="0" applyNumberFormat="1" applyFont="1" applyFill="1" applyBorder="1" applyAlignment="1">
      <alignment vertical="center" wrapText="1"/>
    </xf>
    <xf numFmtId="43" fontId="32" fillId="0" borderId="3" xfId="2" applyFont="1" applyBorder="1" applyAlignment="1">
      <alignment horizontal="right"/>
    </xf>
    <xf numFmtId="4" fontId="32" fillId="0" borderId="3" xfId="0" applyNumberFormat="1" applyFont="1" applyBorder="1" applyAlignment="1">
      <alignment horizontal="right"/>
    </xf>
    <xf numFmtId="3" fontId="32" fillId="0" borderId="3" xfId="0" applyNumberFormat="1" applyFont="1" applyBorder="1" applyAlignment="1">
      <alignment horizontal="right"/>
    </xf>
    <xf numFmtId="0" fontId="8" fillId="0" borderId="3" xfId="0" applyFont="1" applyBorder="1" applyAlignment="1">
      <alignment horizontal="right" vertical="center" wrapText="1"/>
    </xf>
    <xf numFmtId="0" fontId="5" fillId="3" borderId="3" xfId="0" quotePrefix="1" applyFont="1" applyFill="1" applyBorder="1" applyAlignment="1">
      <alignment horizontal="right" wrapText="1"/>
    </xf>
    <xf numFmtId="43" fontId="5" fillId="3" borderId="3" xfId="0" quotePrefix="1" applyNumberFormat="1" applyFont="1" applyFill="1" applyBorder="1" applyAlignment="1">
      <alignment horizontal="right" wrapText="1"/>
    </xf>
    <xf numFmtId="43" fontId="6" fillId="0" borderId="3" xfId="2" applyFont="1" applyBorder="1" applyAlignment="1">
      <alignment horizontal="right" vertical="center"/>
    </xf>
    <xf numFmtId="3" fontId="32" fillId="3" borderId="3" xfId="0" applyNumberFormat="1" applyFont="1" applyFill="1" applyBorder="1" applyAlignment="1">
      <alignment horizontal="right"/>
    </xf>
    <xf numFmtId="3" fontId="32" fillId="0" borderId="3" xfId="0" applyNumberFormat="1" applyFont="1" applyBorder="1" applyAlignment="1">
      <alignment horizontal="right" wrapText="1"/>
    </xf>
    <xf numFmtId="3" fontId="32" fillId="3" borderId="3" xfId="0" applyNumberFormat="1" applyFont="1" applyFill="1" applyBorder="1" applyAlignment="1">
      <alignment horizontal="right" wrapText="1"/>
    </xf>
    <xf numFmtId="1" fontId="32" fillId="3" borderId="3" xfId="0" applyNumberFormat="1" applyFont="1" applyFill="1" applyBorder="1" applyAlignment="1">
      <alignment horizontal="right" wrapText="1"/>
    </xf>
    <xf numFmtId="0" fontId="29" fillId="2" borderId="3" xfId="0" applyFont="1" applyFill="1" applyBorder="1" applyAlignment="1">
      <alignment horizontal="left" vertical="center" wrapText="1"/>
    </xf>
    <xf numFmtId="43" fontId="33" fillId="2" borderId="3" xfId="2" applyFont="1" applyFill="1" applyBorder="1" applyAlignment="1">
      <alignment horizontal="right"/>
    </xf>
    <xf numFmtId="43" fontId="33" fillId="2" borderId="3" xfId="2" applyFont="1" applyFill="1" applyBorder="1" applyAlignment="1">
      <alignment horizontal="right" wrapText="1"/>
    </xf>
    <xf numFmtId="43" fontId="34" fillId="0" borderId="3" xfId="2" applyFont="1" applyBorder="1"/>
    <xf numFmtId="1" fontId="35" fillId="0" borderId="3" xfId="0" applyNumberFormat="1" applyFont="1" applyBorder="1"/>
    <xf numFmtId="43" fontId="32" fillId="2" borderId="3" xfId="2" applyFont="1" applyFill="1" applyBorder="1" applyAlignment="1">
      <alignment horizontal="right"/>
    </xf>
    <xf numFmtId="43" fontId="35" fillId="0" borderId="3" xfId="2" applyFont="1" applyBorder="1"/>
    <xf numFmtId="0" fontId="36" fillId="2" borderId="3" xfId="0" quotePrefix="1" applyFont="1" applyFill="1" applyBorder="1" applyAlignment="1">
      <alignment horizontal="left" vertical="center" wrapText="1"/>
    </xf>
    <xf numFmtId="165" fontId="27" fillId="2" borderId="3" xfId="0" applyNumberFormat="1" applyFont="1" applyFill="1" applyBorder="1"/>
    <xf numFmtId="1" fontId="27" fillId="2" borderId="3" xfId="0" applyNumberFormat="1" applyFont="1" applyFill="1" applyBorder="1"/>
    <xf numFmtId="3" fontId="27" fillId="2" borderId="3" xfId="0" applyNumberFormat="1" applyFont="1" applyFill="1" applyBorder="1"/>
    <xf numFmtId="43" fontId="27" fillId="2" borderId="3" xfId="2" applyFont="1" applyFill="1" applyBorder="1"/>
    <xf numFmtId="0" fontId="29" fillId="2" borderId="3" xfId="0" quotePrefix="1" applyFont="1" applyFill="1" applyBorder="1" applyAlignment="1">
      <alignment horizontal="left" vertical="center"/>
    </xf>
    <xf numFmtId="43" fontId="5" fillId="2" borderId="3" xfId="2" applyFont="1" applyFill="1" applyBorder="1" applyAlignment="1">
      <alignment horizontal="left"/>
    </xf>
    <xf numFmtId="43" fontId="3" fillId="2" borderId="3" xfId="2" applyFont="1" applyFill="1" applyBorder="1" applyAlignment="1">
      <alignment horizontal="left"/>
    </xf>
    <xf numFmtId="43" fontId="37" fillId="2" borderId="3" xfId="4" applyFont="1" applyFill="1" applyBorder="1" applyAlignment="1">
      <alignment horizontal="right"/>
    </xf>
    <xf numFmtId="43" fontId="31" fillId="2" borderId="3" xfId="4" applyFont="1" applyFill="1" applyBorder="1" applyAlignment="1">
      <alignment horizontal="right"/>
    </xf>
    <xf numFmtId="4" fontId="19" fillId="2" borderId="3" xfId="5" applyNumberFormat="1" applyFont="1" applyFill="1" applyBorder="1" applyAlignment="1">
      <alignment horizontal="right" wrapText="1"/>
    </xf>
    <xf numFmtId="43" fontId="37" fillId="2" borderId="3" xfId="4" applyFont="1" applyFill="1" applyBorder="1" applyAlignment="1">
      <alignment horizontal="right" wrapText="1"/>
    </xf>
    <xf numFmtId="43" fontId="37" fillId="2" borderId="3" xfId="4" applyFont="1" applyFill="1" applyBorder="1" applyAlignment="1">
      <alignment horizontal="right" indent="1"/>
    </xf>
    <xf numFmtId="0" fontId="26" fillId="2" borderId="3" xfId="3" applyFont="1" applyFill="1" applyBorder="1" applyAlignment="1">
      <alignment vertical="top" wrapText="1"/>
    </xf>
    <xf numFmtId="0" fontId="39" fillId="2" borderId="3" xfId="6" applyFont="1" applyFill="1" applyBorder="1" applyAlignment="1">
      <alignment horizontal="left" vertical="center" wrapText="1"/>
    </xf>
    <xf numFmtId="0" fontId="6" fillId="2" borderId="0" xfId="0" quotePrefix="1" applyFont="1" applyFill="1" applyAlignment="1">
      <alignment horizontal="left" vertical="center" wrapText="1"/>
    </xf>
    <xf numFmtId="165" fontId="3" fillId="2" borderId="0" xfId="0" applyNumberFormat="1" applyFont="1" applyFill="1" applyAlignment="1">
      <alignment horizontal="right"/>
    </xf>
    <xf numFmtId="165" fontId="27" fillId="0" borderId="0" xfId="0" applyNumberFormat="1" applyFont="1"/>
    <xf numFmtId="165" fontId="3" fillId="2" borderId="0" xfId="0" applyNumberFormat="1" applyFont="1" applyFill="1" applyAlignment="1">
      <alignment horizontal="right" wrapText="1"/>
    </xf>
    <xf numFmtId="165" fontId="27" fillId="2" borderId="0" xfId="0" applyNumberFormat="1" applyFont="1" applyFill="1"/>
    <xf numFmtId="4" fontId="38" fillId="2" borderId="3" xfId="4" applyNumberFormat="1" applyFont="1" applyFill="1" applyBorder="1" applyAlignment="1">
      <alignment horizontal="right"/>
    </xf>
    <xf numFmtId="4" fontId="19" fillId="2" borderId="3" xfId="4" applyNumberFormat="1" applyFont="1" applyFill="1" applyBorder="1" applyAlignment="1">
      <alignment horizontal="right"/>
    </xf>
    <xf numFmtId="4" fontId="0" fillId="0" borderId="3" xfId="0" applyNumberFormat="1" applyBorder="1"/>
    <xf numFmtId="4" fontId="0" fillId="0" borderId="3" xfId="0" applyNumberFormat="1" applyBorder="1" applyAlignment="1">
      <alignment horizontal="right"/>
    </xf>
    <xf numFmtId="4" fontId="5" fillId="2" borderId="3" xfId="2" applyNumberFormat="1" applyFont="1" applyFill="1" applyBorder="1" applyAlignment="1">
      <alignment horizontal="right" wrapText="1"/>
    </xf>
    <xf numFmtId="4" fontId="3" fillId="2" borderId="3" xfId="2" applyNumberFormat="1" applyFont="1" applyFill="1" applyBorder="1" applyAlignment="1">
      <alignment horizontal="right" wrapText="1"/>
    </xf>
    <xf numFmtId="4" fontId="1" fillId="0" borderId="3" xfId="2" applyNumberFormat="1" applyFont="1" applyBorder="1"/>
    <xf numFmtId="4" fontId="0" fillId="0" borderId="3" xfId="2" applyNumberFormat="1" applyFont="1" applyBorder="1"/>
    <xf numFmtId="0" fontId="5" fillId="3" borderId="1" xfId="0" quotePrefix="1" applyFont="1" applyFill="1" applyBorder="1" applyAlignment="1">
      <alignment horizontal="left" wrapText="1"/>
    </xf>
    <xf numFmtId="0" fontId="5" fillId="3" borderId="2" xfId="0" quotePrefix="1" applyFont="1" applyFill="1" applyBorder="1" applyAlignment="1">
      <alignment horizontal="left" wrapText="1"/>
    </xf>
    <xf numFmtId="0" fontId="5" fillId="3" borderId="4" xfId="0" quotePrefix="1" applyFont="1" applyFill="1" applyBorder="1" applyAlignment="1">
      <alignment horizontal="left" wrapText="1"/>
    </xf>
    <xf numFmtId="0" fontId="8" fillId="2" borderId="0" xfId="0" applyFont="1" applyFill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6" fillId="0" borderId="2" xfId="0" applyFont="1" applyBorder="1" applyAlignment="1">
      <alignment vertical="center" wrapText="1"/>
    </xf>
    <xf numFmtId="0" fontId="5" fillId="0" borderId="3" xfId="0" quotePrefix="1" applyFont="1" applyBorder="1" applyAlignment="1">
      <alignment horizontal="center" vertical="center" wrapText="1"/>
    </xf>
    <xf numFmtId="0" fontId="14" fillId="0" borderId="1" xfId="0" quotePrefix="1" applyFont="1" applyBorder="1" applyAlignment="1">
      <alignment horizontal="center" vertical="center" wrapText="1"/>
    </xf>
    <xf numFmtId="0" fontId="14" fillId="0" borderId="2" xfId="0" quotePrefix="1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2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8" fillId="3" borderId="1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vertical="center" wrapText="1"/>
    </xf>
    <xf numFmtId="0" fontId="6" fillId="3" borderId="2" xfId="0" applyFont="1" applyFill="1" applyBorder="1" applyAlignment="1">
      <alignment vertical="center"/>
    </xf>
    <xf numFmtId="0" fontId="6" fillId="0" borderId="2" xfId="0" applyFont="1" applyBorder="1" applyAlignment="1">
      <alignment vertical="center"/>
    </xf>
    <xf numFmtId="0" fontId="8" fillId="0" borderId="1" xfId="0" quotePrefix="1" applyFont="1" applyBorder="1" applyAlignment="1">
      <alignment horizontal="left" vertical="center"/>
    </xf>
    <xf numFmtId="0" fontId="14" fillId="0" borderId="3" xfId="0" quotePrefix="1" applyFont="1" applyBorder="1" applyAlignment="1">
      <alignment horizontal="center" wrapText="1"/>
    </xf>
    <xf numFmtId="0" fontId="14" fillId="0" borderId="1" xfId="0" quotePrefix="1" applyFont="1" applyBorder="1" applyAlignment="1">
      <alignment horizontal="center" wrapText="1"/>
    </xf>
    <xf numFmtId="0" fontId="8" fillId="3" borderId="1" xfId="0" quotePrefix="1" applyFont="1" applyFill="1" applyBorder="1" applyAlignment="1">
      <alignment horizontal="left" vertical="center" wrapText="1"/>
    </xf>
    <xf numFmtId="0" fontId="8" fillId="0" borderId="1" xfId="0" quotePrefix="1" applyFont="1" applyBorder="1" applyAlignment="1">
      <alignment horizontal="left" vertical="center" wrapText="1"/>
    </xf>
    <xf numFmtId="0" fontId="8" fillId="2" borderId="5" xfId="0" applyFont="1" applyFill="1" applyBorder="1" applyAlignment="1">
      <alignment horizontal="left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17" fillId="0" borderId="0" xfId="3" applyFont="1" applyAlignment="1">
      <alignment horizontal="center" vertical="center" wrapText="1"/>
    </xf>
    <xf numFmtId="0" fontId="21" fillId="0" borderId="0" xfId="3" applyFont="1" applyAlignment="1">
      <alignment wrapText="1"/>
    </xf>
  </cellXfs>
  <cellStyles count="7">
    <cellStyle name="40% - Isticanje4" xfId="6" builtinId="43"/>
    <cellStyle name="Comma 2" xfId="4" xr:uid="{00000000-0005-0000-0000-000001000000}"/>
    <cellStyle name="Normal 2" xfId="5" xr:uid="{00000000-0005-0000-0000-000002000000}"/>
    <cellStyle name="Normalno" xfId="0" builtinId="0"/>
    <cellStyle name="Normalno 2 2" xfId="3" xr:uid="{00000000-0005-0000-0000-000004000000}"/>
    <cellStyle name="Obično_List4" xfId="1" xr:uid="{00000000-0005-0000-0000-000005000000}"/>
    <cellStyle name="Zarez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U35"/>
  <sheetViews>
    <sheetView zoomScaleNormal="100" workbookViewId="0">
      <selection activeCell="A20" sqref="A20:E20"/>
    </sheetView>
  </sheetViews>
  <sheetFormatPr defaultRowHeight="15" x14ac:dyDescent="0.25"/>
  <cols>
    <col min="5" max="8" width="25.28515625" customWidth="1"/>
    <col min="9" max="10" width="15.7109375" customWidth="1"/>
    <col min="11" max="11" width="25.28515625" customWidth="1"/>
  </cols>
  <sheetData>
    <row r="1" spans="1:11" ht="42" customHeight="1" x14ac:dyDescent="0.25">
      <c r="A1" s="151" t="s">
        <v>213</v>
      </c>
      <c r="B1" s="151"/>
      <c r="C1" s="151"/>
      <c r="D1" s="151"/>
      <c r="E1" s="151"/>
      <c r="F1" s="151"/>
      <c r="G1" s="151"/>
      <c r="H1" s="151"/>
      <c r="I1" s="151"/>
      <c r="J1" s="151"/>
      <c r="K1" s="20"/>
    </row>
    <row r="2" spans="1:11" ht="18" customHeight="1" x14ac:dyDescent="0.25">
      <c r="A2" s="150"/>
      <c r="B2" s="150"/>
      <c r="C2" s="150"/>
      <c r="D2" s="150"/>
      <c r="E2" s="150"/>
      <c r="F2" s="150"/>
      <c r="G2" s="150"/>
      <c r="H2" s="150"/>
      <c r="I2" s="150"/>
      <c r="J2" s="150"/>
      <c r="K2" s="3"/>
    </row>
    <row r="3" spans="1:11" ht="15.75" customHeight="1" x14ac:dyDescent="0.25">
      <c r="A3" s="151" t="s">
        <v>12</v>
      </c>
      <c r="B3" s="151"/>
      <c r="C3" s="151"/>
      <c r="D3" s="151"/>
      <c r="E3" s="151"/>
      <c r="F3" s="151"/>
      <c r="G3" s="151"/>
      <c r="H3" s="151"/>
      <c r="I3" s="151"/>
      <c r="J3" s="151"/>
      <c r="K3" s="19"/>
    </row>
    <row r="4" spans="1:11" ht="18" x14ac:dyDescent="0.25">
      <c r="A4" s="150"/>
      <c r="B4" s="150"/>
      <c r="C4" s="150"/>
      <c r="D4" s="150"/>
      <c r="E4" s="150"/>
      <c r="F4" s="150"/>
      <c r="G4" s="150"/>
      <c r="H4" s="150"/>
      <c r="I4" s="150"/>
      <c r="J4" s="150"/>
      <c r="K4" s="4"/>
    </row>
    <row r="5" spans="1:11" ht="18" customHeight="1" x14ac:dyDescent="0.25">
      <c r="A5" s="151" t="s">
        <v>50</v>
      </c>
      <c r="B5" s="151"/>
      <c r="C5" s="151"/>
      <c r="D5" s="151"/>
      <c r="E5" s="151"/>
      <c r="F5" s="151"/>
      <c r="G5" s="151"/>
      <c r="H5" s="151"/>
      <c r="I5" s="151"/>
      <c r="J5" s="151"/>
      <c r="K5" s="18"/>
    </row>
    <row r="6" spans="1:11" ht="18" customHeight="1" x14ac:dyDescent="0.25">
      <c r="A6" s="151"/>
      <c r="B6" s="151"/>
      <c r="C6" s="151"/>
      <c r="D6" s="151"/>
      <c r="E6" s="151"/>
      <c r="F6" s="151"/>
      <c r="G6" s="151"/>
      <c r="H6" s="151"/>
      <c r="I6" s="151"/>
      <c r="J6" s="151"/>
      <c r="K6" s="18"/>
    </row>
    <row r="7" spans="1:11" ht="18" customHeight="1" x14ac:dyDescent="0.25">
      <c r="A7" s="164" t="s">
        <v>55</v>
      </c>
      <c r="B7" s="164"/>
      <c r="C7" s="164"/>
      <c r="D7" s="164"/>
      <c r="E7" s="164"/>
      <c r="F7" s="36"/>
      <c r="G7" s="37"/>
      <c r="H7" s="37"/>
      <c r="I7" s="38"/>
      <c r="J7" s="38"/>
    </row>
    <row r="8" spans="1:11" ht="25.5" x14ac:dyDescent="0.25">
      <c r="A8" s="146" t="s">
        <v>8</v>
      </c>
      <c r="B8" s="146"/>
      <c r="C8" s="146"/>
      <c r="D8" s="146"/>
      <c r="E8" s="146"/>
      <c r="F8" s="21" t="s">
        <v>88</v>
      </c>
      <c r="G8" s="21" t="s">
        <v>221</v>
      </c>
      <c r="H8" s="21" t="s">
        <v>87</v>
      </c>
      <c r="I8" s="21" t="s">
        <v>23</v>
      </c>
      <c r="J8" s="21" t="s">
        <v>48</v>
      </c>
    </row>
    <row r="9" spans="1:11" x14ac:dyDescent="0.25">
      <c r="A9" s="160">
        <v>1</v>
      </c>
      <c r="B9" s="160"/>
      <c r="C9" s="160"/>
      <c r="D9" s="160"/>
      <c r="E9" s="161"/>
      <c r="F9" s="25">
        <v>2</v>
      </c>
      <c r="G9" s="24">
        <v>3</v>
      </c>
      <c r="H9" s="24">
        <v>4</v>
      </c>
      <c r="I9" s="24" t="s">
        <v>222</v>
      </c>
      <c r="J9" s="24" t="s">
        <v>223</v>
      </c>
    </row>
    <row r="10" spans="1:11" x14ac:dyDescent="0.25">
      <c r="A10" s="144" t="s">
        <v>25</v>
      </c>
      <c r="B10" s="145"/>
      <c r="C10" s="145"/>
      <c r="D10" s="145"/>
      <c r="E10" s="158"/>
      <c r="F10" s="64">
        <v>525963.38</v>
      </c>
      <c r="G10" s="110">
        <v>775400</v>
      </c>
      <c r="H10" s="94">
        <v>795142.84</v>
      </c>
      <c r="I10" s="96">
        <f>H10/F10*100</f>
        <v>151.17836530748585</v>
      </c>
      <c r="J10" s="96">
        <f>H10/G10*100</f>
        <v>102.54614908434357</v>
      </c>
    </row>
    <row r="11" spans="1:11" x14ac:dyDescent="0.25">
      <c r="A11" s="159" t="s">
        <v>24</v>
      </c>
      <c r="B11" s="158"/>
      <c r="C11" s="158"/>
      <c r="D11" s="158"/>
      <c r="E11" s="158"/>
      <c r="F11" s="100">
        <v>0</v>
      </c>
      <c r="G11" s="94">
        <v>0</v>
      </c>
      <c r="H11" s="94">
        <v>0</v>
      </c>
      <c r="I11" s="96" t="s">
        <v>226</v>
      </c>
      <c r="J11" s="94">
        <v>0</v>
      </c>
    </row>
    <row r="12" spans="1:11" x14ac:dyDescent="0.25">
      <c r="A12" s="155" t="s">
        <v>0</v>
      </c>
      <c r="B12" s="156"/>
      <c r="C12" s="156"/>
      <c r="D12" s="156"/>
      <c r="E12" s="157"/>
      <c r="F12" s="65">
        <f>F10+F11</f>
        <v>525963.38</v>
      </c>
      <c r="G12" s="65">
        <v>775400</v>
      </c>
      <c r="H12" s="65">
        <f t="shared" ref="H12" si="0">H10+H11</f>
        <v>795142.84</v>
      </c>
      <c r="I12" s="101">
        <f>H12/F12*100</f>
        <v>151.17836530748585</v>
      </c>
      <c r="J12" s="101">
        <f t="shared" ref="J12:J15" si="1">H12/G12*100</f>
        <v>102.54614908434357</v>
      </c>
    </row>
    <row r="13" spans="1:11" x14ac:dyDescent="0.25">
      <c r="A13" s="163" t="s">
        <v>26</v>
      </c>
      <c r="B13" s="145"/>
      <c r="C13" s="145"/>
      <c r="D13" s="145"/>
      <c r="E13" s="145"/>
      <c r="F13" s="66">
        <v>510920.1</v>
      </c>
      <c r="G13" s="94">
        <v>739500</v>
      </c>
      <c r="H13" s="94">
        <v>732263.71</v>
      </c>
      <c r="I13" s="102">
        <f>H13/F13*100</f>
        <v>143.32254886820854</v>
      </c>
      <c r="J13" s="102" t="s">
        <v>226</v>
      </c>
    </row>
    <row r="14" spans="1:11" x14ac:dyDescent="0.25">
      <c r="A14" s="159" t="s">
        <v>27</v>
      </c>
      <c r="B14" s="158"/>
      <c r="C14" s="158"/>
      <c r="D14" s="158"/>
      <c r="E14" s="158"/>
      <c r="F14" s="64">
        <v>5829.58</v>
      </c>
      <c r="G14" s="94">
        <v>35900</v>
      </c>
      <c r="H14" s="94">
        <v>34306.54</v>
      </c>
      <c r="I14" s="102">
        <f>H14/F14*100</f>
        <v>588.49076605861831</v>
      </c>
      <c r="J14" s="102">
        <f t="shared" si="1"/>
        <v>95.561392757660172</v>
      </c>
    </row>
    <row r="15" spans="1:11" x14ac:dyDescent="0.25">
      <c r="A15" s="14" t="s">
        <v>1</v>
      </c>
      <c r="B15" s="35"/>
      <c r="C15" s="35"/>
      <c r="D15" s="35"/>
      <c r="E15" s="35"/>
      <c r="F15" s="65">
        <f>F13+F14</f>
        <v>516749.68</v>
      </c>
      <c r="G15" s="65">
        <f t="shared" ref="G15:H15" si="2">G13+G14</f>
        <v>775400</v>
      </c>
      <c r="H15" s="65">
        <f t="shared" si="2"/>
        <v>766570.25</v>
      </c>
      <c r="I15" s="101">
        <f>H15/F15*100</f>
        <v>148.344600813299</v>
      </c>
      <c r="J15" s="101">
        <f t="shared" si="1"/>
        <v>98.861265153469176</v>
      </c>
    </row>
    <row r="16" spans="1:11" x14ac:dyDescent="0.25">
      <c r="A16" s="162" t="s">
        <v>2</v>
      </c>
      <c r="B16" s="156"/>
      <c r="C16" s="156"/>
      <c r="D16" s="156"/>
      <c r="E16" s="156"/>
      <c r="F16" s="67">
        <f>F12-F15</f>
        <v>9213.7000000000116</v>
      </c>
      <c r="G16" s="67">
        <f>G12-G15</f>
        <v>0</v>
      </c>
      <c r="H16" s="67">
        <f t="shared" ref="H16" si="3">H12-H15</f>
        <v>28572.589999999967</v>
      </c>
      <c r="I16" s="103">
        <f>H16/F16*100</f>
        <v>310.1098364392148</v>
      </c>
      <c r="J16" s="103" t="s">
        <v>226</v>
      </c>
    </row>
    <row r="17" spans="1:47" ht="18" x14ac:dyDescent="0.25">
      <c r="A17" s="152"/>
      <c r="B17" s="152"/>
      <c r="C17" s="152"/>
      <c r="D17" s="152"/>
      <c r="E17" s="152"/>
      <c r="F17" s="152"/>
      <c r="G17" s="152"/>
      <c r="H17" s="152"/>
      <c r="I17" s="152"/>
      <c r="J17" s="152"/>
      <c r="K17" s="1"/>
    </row>
    <row r="18" spans="1:47" ht="18" customHeight="1" x14ac:dyDescent="0.25">
      <c r="A18" s="143" t="s">
        <v>54</v>
      </c>
      <c r="B18" s="143"/>
      <c r="C18" s="143"/>
      <c r="D18" s="143"/>
      <c r="E18" s="143"/>
      <c r="F18" s="36"/>
      <c r="G18" s="37"/>
      <c r="H18" s="37"/>
      <c r="I18" s="38"/>
      <c r="J18" s="38"/>
      <c r="K18" s="1"/>
    </row>
    <row r="19" spans="1:47" ht="25.5" x14ac:dyDescent="0.25">
      <c r="A19" s="146" t="s">
        <v>8</v>
      </c>
      <c r="B19" s="146"/>
      <c r="C19" s="146"/>
      <c r="D19" s="146"/>
      <c r="E19" s="146"/>
      <c r="F19" s="21" t="s">
        <v>61</v>
      </c>
      <c r="G19" s="2" t="s">
        <v>83</v>
      </c>
      <c r="H19" s="2" t="s">
        <v>86</v>
      </c>
      <c r="I19" s="2" t="s">
        <v>23</v>
      </c>
      <c r="J19" s="2" t="s">
        <v>48</v>
      </c>
    </row>
    <row r="20" spans="1:47" x14ac:dyDescent="0.25">
      <c r="A20" s="147">
        <v>1</v>
      </c>
      <c r="B20" s="148"/>
      <c r="C20" s="148"/>
      <c r="D20" s="148"/>
      <c r="E20" s="148"/>
      <c r="F20" s="26">
        <v>2</v>
      </c>
      <c r="G20" s="24">
        <v>3</v>
      </c>
      <c r="H20" s="24">
        <v>4</v>
      </c>
      <c r="I20" s="24" t="s">
        <v>222</v>
      </c>
      <c r="J20" s="24" t="s">
        <v>223</v>
      </c>
    </row>
    <row r="21" spans="1:47" ht="15.75" customHeight="1" x14ac:dyDescent="0.25">
      <c r="A21" s="144" t="s">
        <v>28</v>
      </c>
      <c r="B21" s="149"/>
      <c r="C21" s="149"/>
      <c r="D21" s="149"/>
      <c r="E21" s="149"/>
      <c r="F21" s="97" t="s">
        <v>226</v>
      </c>
      <c r="G21" s="97" t="s">
        <v>226</v>
      </c>
      <c r="H21" s="97" t="s">
        <v>226</v>
      </c>
      <c r="I21" s="97" t="s">
        <v>226</v>
      </c>
      <c r="J21" s="97" t="s">
        <v>226</v>
      </c>
    </row>
    <row r="22" spans="1:47" x14ac:dyDescent="0.25">
      <c r="A22" s="144" t="s">
        <v>29</v>
      </c>
      <c r="B22" s="145"/>
      <c r="C22" s="145"/>
      <c r="D22" s="145"/>
      <c r="E22" s="145"/>
      <c r="F22" s="97" t="s">
        <v>226</v>
      </c>
      <c r="G22" s="97" t="s">
        <v>226</v>
      </c>
      <c r="H22" s="97" t="s">
        <v>226</v>
      </c>
      <c r="I22" s="97" t="s">
        <v>226</v>
      </c>
      <c r="J22" s="97" t="s">
        <v>226</v>
      </c>
    </row>
    <row r="23" spans="1:47" ht="15" customHeight="1" x14ac:dyDescent="0.25">
      <c r="A23" s="140" t="s">
        <v>49</v>
      </c>
      <c r="B23" s="141"/>
      <c r="C23" s="141"/>
      <c r="D23" s="141"/>
      <c r="E23" s="142"/>
      <c r="F23" s="98" t="s">
        <v>226</v>
      </c>
      <c r="G23" s="98" t="s">
        <v>226</v>
      </c>
      <c r="H23" s="98" t="s">
        <v>226</v>
      </c>
      <c r="I23" s="98" t="s">
        <v>226</v>
      </c>
      <c r="J23" s="98" t="s">
        <v>226</v>
      </c>
    </row>
    <row r="24" spans="1:47" s="28" customFormat="1" ht="15" customHeight="1" x14ac:dyDescent="0.25">
      <c r="A24" s="144" t="s">
        <v>15</v>
      </c>
      <c r="B24" s="145"/>
      <c r="C24" s="145"/>
      <c r="D24" s="145"/>
      <c r="E24" s="145"/>
      <c r="F24" s="92">
        <v>21326.15</v>
      </c>
      <c r="G24" s="13" t="s">
        <v>226</v>
      </c>
      <c r="H24" s="95">
        <v>31963.54</v>
      </c>
      <c r="I24" s="97" t="s">
        <v>226</v>
      </c>
      <c r="J24" s="97" t="s">
        <v>226</v>
      </c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</row>
    <row r="25" spans="1:47" s="28" customFormat="1" ht="15" customHeight="1" x14ac:dyDescent="0.25">
      <c r="A25" s="144" t="s">
        <v>53</v>
      </c>
      <c r="B25" s="145"/>
      <c r="C25" s="145"/>
      <c r="D25" s="145"/>
      <c r="E25" s="145"/>
      <c r="F25" s="92">
        <v>30529.85</v>
      </c>
      <c r="G25" s="13" t="s">
        <v>226</v>
      </c>
      <c r="H25" s="95">
        <v>60536.13</v>
      </c>
      <c r="I25" s="96">
        <f>H25/F25*100</f>
        <v>198.28505544573588</v>
      </c>
      <c r="J25" s="97" t="s">
        <v>226</v>
      </c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</row>
    <row r="26" spans="1:47" s="34" customFormat="1" x14ac:dyDescent="0.25">
      <c r="A26" s="140" t="s">
        <v>240</v>
      </c>
      <c r="B26" s="141"/>
      <c r="C26" s="141"/>
      <c r="D26" s="141"/>
      <c r="E26" s="142"/>
      <c r="F26" s="68">
        <f>F16+F24</f>
        <v>30539.850000000013</v>
      </c>
      <c r="G26" s="99">
        <f t="shared" ref="G26" si="4">G16</f>
        <v>0</v>
      </c>
      <c r="H26" s="68">
        <f>H16+H24</f>
        <v>60536.129999999968</v>
      </c>
      <c r="I26" s="104">
        <f>H26/F26*100</f>
        <v>198.22012878255768</v>
      </c>
      <c r="J26" s="98" t="s">
        <v>226</v>
      </c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3"/>
      <c r="AL26" s="33"/>
      <c r="AM26" s="33"/>
      <c r="AN26" s="33"/>
      <c r="AO26" s="33"/>
      <c r="AP26" s="33"/>
      <c r="AQ26" s="33"/>
      <c r="AR26" s="33"/>
      <c r="AS26" s="33"/>
      <c r="AT26" s="33"/>
      <c r="AU26" s="33"/>
    </row>
    <row r="28" spans="1:47" x14ac:dyDescent="0.25">
      <c r="A28" s="22"/>
      <c r="B28" s="22"/>
      <c r="C28" s="22"/>
      <c r="D28" s="22"/>
      <c r="E28" s="22"/>
      <c r="F28" s="22"/>
      <c r="G28" s="22"/>
      <c r="H28" s="22"/>
      <c r="I28" s="22"/>
      <c r="J28" s="22"/>
    </row>
    <row r="29" spans="1:47" x14ac:dyDescent="0.25">
      <c r="A29" s="153" t="s">
        <v>56</v>
      </c>
      <c r="B29" s="153"/>
      <c r="C29" s="153"/>
      <c r="D29" s="153"/>
      <c r="E29" s="153"/>
      <c r="F29" s="153"/>
      <c r="G29" s="153"/>
      <c r="H29" s="153"/>
      <c r="I29" s="153"/>
      <c r="J29" s="153"/>
    </row>
    <row r="30" spans="1:47" ht="15" customHeight="1" x14ac:dyDescent="0.25">
      <c r="A30" s="153" t="s">
        <v>57</v>
      </c>
      <c r="B30" s="153"/>
      <c r="C30" s="153"/>
      <c r="D30" s="153"/>
      <c r="E30" s="153"/>
      <c r="F30" s="153"/>
      <c r="G30" s="153"/>
      <c r="H30" s="153"/>
      <c r="I30" s="153"/>
      <c r="J30" s="153"/>
    </row>
    <row r="31" spans="1:47" ht="15" customHeight="1" x14ac:dyDescent="0.25">
      <c r="A31" s="153" t="s">
        <v>58</v>
      </c>
      <c r="B31" s="153"/>
      <c r="C31" s="153"/>
      <c r="D31" s="153"/>
      <c r="E31" s="153"/>
      <c r="F31" s="153"/>
      <c r="G31" s="153"/>
      <c r="H31" s="153"/>
      <c r="I31" s="153"/>
      <c r="J31" s="153"/>
    </row>
    <row r="32" spans="1:47" ht="15" customHeight="1" x14ac:dyDescent="0.25">
      <c r="A32" s="153" t="s">
        <v>59</v>
      </c>
      <c r="B32" s="153"/>
      <c r="C32" s="153"/>
      <c r="D32" s="153"/>
      <c r="E32" s="153"/>
      <c r="F32" s="153"/>
      <c r="G32" s="153"/>
      <c r="H32" s="153"/>
      <c r="I32" s="153"/>
      <c r="J32" s="153"/>
    </row>
    <row r="33" spans="1:10" ht="36.75" customHeight="1" x14ac:dyDescent="0.25">
      <c r="A33" s="153"/>
      <c r="B33" s="153"/>
      <c r="C33" s="153"/>
      <c r="D33" s="153"/>
      <c r="E33" s="153"/>
      <c r="F33" s="153"/>
      <c r="G33" s="153"/>
      <c r="H33" s="153"/>
      <c r="I33" s="153"/>
      <c r="J33" s="153"/>
    </row>
    <row r="34" spans="1:10" ht="15" customHeight="1" x14ac:dyDescent="0.25">
      <c r="A34" s="154" t="s">
        <v>60</v>
      </c>
      <c r="B34" s="154"/>
      <c r="C34" s="154"/>
      <c r="D34" s="154"/>
      <c r="E34" s="154"/>
      <c r="F34" s="154"/>
      <c r="G34" s="154"/>
      <c r="H34" s="154"/>
      <c r="I34" s="154"/>
      <c r="J34" s="154"/>
    </row>
    <row r="35" spans="1:10" x14ac:dyDescent="0.25">
      <c r="A35" s="154"/>
      <c r="B35" s="154"/>
      <c r="C35" s="154"/>
      <c r="D35" s="154"/>
      <c r="E35" s="154"/>
      <c r="F35" s="154"/>
      <c r="G35" s="154"/>
      <c r="H35" s="154"/>
      <c r="I35" s="154"/>
      <c r="J35" s="154"/>
    </row>
  </sheetData>
  <mergeCells count="30">
    <mergeCell ref="A1:J1"/>
    <mergeCell ref="A32:J33"/>
    <mergeCell ref="A34:J35"/>
    <mergeCell ref="A12:E12"/>
    <mergeCell ref="A22:E22"/>
    <mergeCell ref="A10:E10"/>
    <mergeCell ref="A11:E11"/>
    <mergeCell ref="A8:E8"/>
    <mergeCell ref="A9:E9"/>
    <mergeCell ref="A14:E14"/>
    <mergeCell ref="A16:E16"/>
    <mergeCell ref="A13:E13"/>
    <mergeCell ref="A29:J29"/>
    <mergeCell ref="A30:J30"/>
    <mergeCell ref="A7:E7"/>
    <mergeCell ref="A31:J31"/>
    <mergeCell ref="A2:J2"/>
    <mergeCell ref="A4:J4"/>
    <mergeCell ref="A6:J6"/>
    <mergeCell ref="A17:J17"/>
    <mergeCell ref="A5:J5"/>
    <mergeCell ref="A3:J3"/>
    <mergeCell ref="A26:E26"/>
    <mergeCell ref="A23:E23"/>
    <mergeCell ref="A18:E18"/>
    <mergeCell ref="A24:E24"/>
    <mergeCell ref="A25:E25"/>
    <mergeCell ref="A19:E19"/>
    <mergeCell ref="A20:E20"/>
    <mergeCell ref="A21:E21"/>
  </mergeCells>
  <pageMargins left="0.7" right="0.7" top="0.75" bottom="0.75" header="0.3" footer="0.3"/>
  <pageSetup paperSize="9" scale="6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129"/>
  <sheetViews>
    <sheetView zoomScale="90" zoomScaleNormal="90" workbookViewId="0">
      <selection activeCell="H24" sqref="H24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11.42578125" customWidth="1"/>
    <col min="4" max="4" width="8.42578125" customWidth="1"/>
    <col min="5" max="5" width="44.7109375" customWidth="1"/>
    <col min="6" max="8" width="25.28515625" customWidth="1"/>
    <col min="9" max="10" width="15.7109375" customWidth="1"/>
  </cols>
  <sheetData>
    <row r="1" spans="1:10" ht="18" x14ac:dyDescent="0.25">
      <c r="A1" s="150"/>
      <c r="B1" s="150"/>
      <c r="C1" s="150"/>
      <c r="D1" s="150"/>
      <c r="E1" s="150"/>
      <c r="F1" s="150"/>
      <c r="G1" s="150"/>
      <c r="H1" s="150"/>
      <c r="I1" s="150"/>
      <c r="J1" s="150"/>
    </row>
    <row r="2" spans="1:10" ht="15.75" customHeight="1" x14ac:dyDescent="0.25">
      <c r="A2" s="151" t="s">
        <v>12</v>
      </c>
      <c r="B2" s="151"/>
      <c r="C2" s="151"/>
      <c r="D2" s="151"/>
      <c r="E2" s="151"/>
      <c r="F2" s="151"/>
      <c r="G2" s="151"/>
      <c r="H2" s="151"/>
      <c r="I2" s="151"/>
      <c r="J2" s="151"/>
    </row>
    <row r="3" spans="1:10" ht="18" x14ac:dyDescent="0.25">
      <c r="A3" s="150"/>
      <c r="B3" s="150"/>
      <c r="C3" s="150"/>
      <c r="D3" s="150"/>
      <c r="E3" s="150"/>
      <c r="F3" s="150"/>
      <c r="G3" s="150"/>
      <c r="H3" s="150"/>
      <c r="I3" s="150"/>
      <c r="J3" s="150"/>
    </row>
    <row r="4" spans="1:10" ht="15.75" customHeight="1" x14ac:dyDescent="0.25">
      <c r="A4" s="151" t="s">
        <v>52</v>
      </c>
      <c r="B4" s="151"/>
      <c r="C4" s="151"/>
      <c r="D4" s="151"/>
      <c r="E4" s="151"/>
      <c r="F4" s="151"/>
      <c r="G4" s="151"/>
      <c r="H4" s="151"/>
      <c r="I4" s="151"/>
      <c r="J4" s="151"/>
    </row>
    <row r="5" spans="1:10" ht="18" x14ac:dyDescent="0.25">
      <c r="A5" s="150"/>
      <c r="B5" s="150"/>
      <c r="C5" s="150"/>
      <c r="D5" s="150"/>
      <c r="E5" s="150"/>
      <c r="F5" s="150"/>
      <c r="G5" s="150"/>
      <c r="H5" s="150"/>
      <c r="I5" s="150"/>
      <c r="J5" s="150"/>
    </row>
    <row r="6" spans="1:10" ht="15.75" customHeight="1" x14ac:dyDescent="0.25">
      <c r="A6" s="151" t="s">
        <v>38</v>
      </c>
      <c r="B6" s="151"/>
      <c r="C6" s="151"/>
      <c r="D6" s="151"/>
      <c r="E6" s="151"/>
      <c r="F6" s="151"/>
      <c r="G6" s="151"/>
      <c r="H6" s="151"/>
      <c r="I6" s="151"/>
      <c r="J6" s="151"/>
    </row>
    <row r="7" spans="1:10" ht="18" x14ac:dyDescent="0.25">
      <c r="A7" s="171"/>
      <c r="B7" s="171"/>
      <c r="C7" s="171"/>
      <c r="D7" s="171"/>
      <c r="E7" s="171"/>
      <c r="F7" s="171"/>
      <c r="G7" s="171"/>
      <c r="H7" s="171"/>
      <c r="I7" s="171"/>
      <c r="J7" s="171"/>
    </row>
    <row r="8" spans="1:10" ht="45" customHeight="1" x14ac:dyDescent="0.25">
      <c r="A8" s="168" t="s">
        <v>8</v>
      </c>
      <c r="B8" s="169"/>
      <c r="C8" s="169"/>
      <c r="D8" s="169"/>
      <c r="E8" s="170"/>
      <c r="F8" s="27" t="s">
        <v>234</v>
      </c>
      <c r="G8" s="27" t="s">
        <v>224</v>
      </c>
      <c r="H8" s="27" t="s">
        <v>235</v>
      </c>
      <c r="I8" s="27" t="s">
        <v>23</v>
      </c>
      <c r="J8" s="27" t="s">
        <v>48</v>
      </c>
    </row>
    <row r="9" spans="1:10" x14ac:dyDescent="0.25">
      <c r="A9" s="165">
        <v>1</v>
      </c>
      <c r="B9" s="166"/>
      <c r="C9" s="166"/>
      <c r="D9" s="166"/>
      <c r="E9" s="167"/>
      <c r="F9" s="29">
        <v>2</v>
      </c>
      <c r="G9" s="29">
        <v>3</v>
      </c>
      <c r="H9" s="29">
        <v>4</v>
      </c>
      <c r="I9" s="29" t="s">
        <v>222</v>
      </c>
      <c r="J9" s="29" t="s">
        <v>223</v>
      </c>
    </row>
    <row r="10" spans="1:10" x14ac:dyDescent="0.25">
      <c r="A10" s="5"/>
      <c r="B10" s="5"/>
      <c r="C10" s="5"/>
      <c r="D10" s="5"/>
      <c r="E10" s="5" t="s">
        <v>47</v>
      </c>
      <c r="F10" s="73">
        <v>525963.38</v>
      </c>
      <c r="G10" s="73">
        <v>775400</v>
      </c>
      <c r="H10" s="74">
        <v>795142.84</v>
      </c>
      <c r="I10" s="77">
        <f>H10/F10*100</f>
        <v>151.17836530748585</v>
      </c>
      <c r="J10" s="77">
        <f t="shared" ref="J10:J11" si="0">H10/G10*100</f>
        <v>102.54614908434357</v>
      </c>
    </row>
    <row r="11" spans="1:10" x14ac:dyDescent="0.25">
      <c r="A11" s="5">
        <v>6</v>
      </c>
      <c r="B11" s="5"/>
      <c r="C11" s="5"/>
      <c r="D11" s="5"/>
      <c r="E11" s="5" t="s">
        <v>3</v>
      </c>
      <c r="F11" s="76">
        <v>525963.38</v>
      </c>
      <c r="G11" s="76">
        <f>108400+667000</f>
        <v>775400</v>
      </c>
      <c r="H11" s="76">
        <v>795142.84</v>
      </c>
      <c r="I11" s="77">
        <f>H11/F11*100</f>
        <v>151.17836530748585</v>
      </c>
      <c r="J11" s="77">
        <f t="shared" si="0"/>
        <v>102.54614908434357</v>
      </c>
    </row>
    <row r="12" spans="1:10" ht="25.5" x14ac:dyDescent="0.25">
      <c r="A12" s="5"/>
      <c r="B12" s="105">
        <v>63</v>
      </c>
      <c r="C12" s="9"/>
      <c r="D12" s="9"/>
      <c r="E12" s="9" t="s">
        <v>14</v>
      </c>
      <c r="F12" s="73">
        <v>5200</v>
      </c>
      <c r="G12" s="73">
        <v>35400</v>
      </c>
      <c r="H12" s="113">
        <v>63290</v>
      </c>
      <c r="I12" s="114">
        <f>H12/F12*100</f>
        <v>1217.1153846153845</v>
      </c>
      <c r="J12" s="114">
        <f>H12/G12*100</f>
        <v>178.78531073446328</v>
      </c>
    </row>
    <row r="13" spans="1:10" x14ac:dyDescent="0.25">
      <c r="A13" s="6"/>
      <c r="B13" s="6"/>
      <c r="C13" s="6">
        <v>636</v>
      </c>
      <c r="D13" s="6"/>
      <c r="E13" s="6" t="s">
        <v>90</v>
      </c>
      <c r="F13" s="73">
        <v>5200</v>
      </c>
      <c r="G13" s="73">
        <v>0</v>
      </c>
      <c r="H13" s="113">
        <v>5290</v>
      </c>
      <c r="I13" s="114">
        <f>H13/F13*100</f>
        <v>101.73076923076923</v>
      </c>
      <c r="J13" s="113">
        <v>0</v>
      </c>
    </row>
    <row r="14" spans="1:10" x14ac:dyDescent="0.25">
      <c r="A14" s="6"/>
      <c r="B14" s="6"/>
      <c r="C14" s="6"/>
      <c r="D14" s="6">
        <v>6361</v>
      </c>
      <c r="E14" s="6" t="s">
        <v>91</v>
      </c>
      <c r="F14" s="73">
        <v>5200</v>
      </c>
      <c r="G14" s="73">
        <v>0</v>
      </c>
      <c r="H14" s="113">
        <v>5290</v>
      </c>
      <c r="I14" s="114">
        <f>H14/F14*100</f>
        <v>101.73076923076923</v>
      </c>
      <c r="J14" s="113">
        <v>0</v>
      </c>
    </row>
    <row r="15" spans="1:10" x14ac:dyDescent="0.25">
      <c r="A15" s="6"/>
      <c r="B15" s="6"/>
      <c r="C15" s="6">
        <v>639</v>
      </c>
      <c r="D15" s="6"/>
      <c r="E15" s="6" t="s">
        <v>227</v>
      </c>
      <c r="F15" s="73">
        <v>0</v>
      </c>
      <c r="G15" s="73">
        <v>0</v>
      </c>
      <c r="H15" s="113">
        <v>58000</v>
      </c>
      <c r="I15" s="113">
        <v>0</v>
      </c>
      <c r="J15" s="113">
        <v>0</v>
      </c>
    </row>
    <row r="16" spans="1:10" x14ac:dyDescent="0.25">
      <c r="A16" s="6"/>
      <c r="B16" s="6"/>
      <c r="C16" s="6"/>
      <c r="D16" s="6">
        <v>6391</v>
      </c>
      <c r="E16" s="6" t="s">
        <v>228</v>
      </c>
      <c r="F16" s="73">
        <v>0</v>
      </c>
      <c r="G16" s="73">
        <v>0</v>
      </c>
      <c r="H16" s="113">
        <v>58000</v>
      </c>
      <c r="I16" s="113">
        <v>0</v>
      </c>
      <c r="J16" s="113">
        <v>0</v>
      </c>
    </row>
    <row r="17" spans="1:10" x14ac:dyDescent="0.25">
      <c r="A17" s="5"/>
      <c r="B17" s="105">
        <v>64</v>
      </c>
      <c r="C17" s="9"/>
      <c r="D17" s="9"/>
      <c r="E17" s="9" t="s">
        <v>92</v>
      </c>
      <c r="F17" s="73">
        <v>0.19</v>
      </c>
      <c r="G17" s="73">
        <v>0</v>
      </c>
      <c r="H17" s="113">
        <v>0</v>
      </c>
      <c r="I17" s="113">
        <v>0</v>
      </c>
      <c r="J17" s="113">
        <v>0</v>
      </c>
    </row>
    <row r="18" spans="1:10" x14ac:dyDescent="0.25">
      <c r="A18" s="6"/>
      <c r="B18" s="6"/>
      <c r="C18" s="6">
        <v>641</v>
      </c>
      <c r="D18" s="6"/>
      <c r="E18" s="6" t="s">
        <v>93</v>
      </c>
      <c r="F18" s="73">
        <v>0.19</v>
      </c>
      <c r="G18" s="73">
        <v>0</v>
      </c>
      <c r="H18" s="113">
        <v>0</v>
      </c>
      <c r="I18" s="113">
        <v>0</v>
      </c>
      <c r="J18" s="113">
        <v>0</v>
      </c>
    </row>
    <row r="19" spans="1:10" x14ac:dyDescent="0.25">
      <c r="A19" s="6"/>
      <c r="B19" s="6"/>
      <c r="C19" s="6"/>
      <c r="D19" s="6">
        <v>6413</v>
      </c>
      <c r="E19" s="6" t="s">
        <v>94</v>
      </c>
      <c r="F19" s="73">
        <v>0.18</v>
      </c>
      <c r="G19" s="73">
        <v>0</v>
      </c>
      <c r="H19" s="113">
        <v>0</v>
      </c>
      <c r="I19" s="113">
        <v>0</v>
      </c>
      <c r="J19" s="113">
        <v>0</v>
      </c>
    </row>
    <row r="20" spans="1:10" x14ac:dyDescent="0.25">
      <c r="A20" s="6"/>
      <c r="B20" s="6"/>
      <c r="C20" s="6"/>
      <c r="D20" s="6">
        <v>6415</v>
      </c>
      <c r="E20" s="6" t="s">
        <v>158</v>
      </c>
      <c r="F20" s="73">
        <v>0.01</v>
      </c>
      <c r="G20" s="73">
        <v>0</v>
      </c>
      <c r="H20" s="113">
        <v>0</v>
      </c>
      <c r="I20" s="113">
        <v>0</v>
      </c>
      <c r="J20" s="113">
        <v>0</v>
      </c>
    </row>
    <row r="21" spans="1:10" ht="25.5" x14ac:dyDescent="0.25">
      <c r="A21" s="5"/>
      <c r="B21" s="105">
        <v>65</v>
      </c>
      <c r="C21" s="9"/>
      <c r="D21" s="9"/>
      <c r="E21" s="9" t="s">
        <v>95</v>
      </c>
      <c r="F21" s="73">
        <v>0</v>
      </c>
      <c r="G21" s="73">
        <v>0</v>
      </c>
      <c r="H21" s="113">
        <v>0</v>
      </c>
      <c r="I21" s="113">
        <v>0</v>
      </c>
      <c r="J21" s="113">
        <v>0</v>
      </c>
    </row>
    <row r="22" spans="1:10" x14ac:dyDescent="0.25">
      <c r="A22" s="6"/>
      <c r="B22" s="6"/>
      <c r="C22" s="6">
        <v>652</v>
      </c>
      <c r="D22" s="6"/>
      <c r="E22" s="6" t="s">
        <v>96</v>
      </c>
      <c r="F22" s="73">
        <v>0</v>
      </c>
      <c r="G22" s="73">
        <v>0</v>
      </c>
      <c r="H22" s="113">
        <v>0</v>
      </c>
      <c r="I22" s="113">
        <v>0</v>
      </c>
      <c r="J22" s="113">
        <v>0</v>
      </c>
    </row>
    <row r="23" spans="1:10" x14ac:dyDescent="0.25">
      <c r="A23" s="6"/>
      <c r="B23" s="6"/>
      <c r="C23" s="6"/>
      <c r="D23" s="6">
        <v>6526</v>
      </c>
      <c r="E23" s="6" t="s">
        <v>97</v>
      </c>
      <c r="F23" s="73">
        <v>0</v>
      </c>
      <c r="G23" s="73">
        <v>0</v>
      </c>
      <c r="H23" s="113">
        <v>0</v>
      </c>
      <c r="I23" s="113">
        <v>0</v>
      </c>
      <c r="J23" s="113">
        <v>0</v>
      </c>
    </row>
    <row r="24" spans="1:10" ht="25.5" x14ac:dyDescent="0.25">
      <c r="A24" s="6"/>
      <c r="B24" s="117">
        <v>66</v>
      </c>
      <c r="C24" s="7"/>
      <c r="D24" s="7"/>
      <c r="E24" s="9" t="s">
        <v>16</v>
      </c>
      <c r="F24" s="73">
        <v>88679.69</v>
      </c>
      <c r="G24" s="73">
        <v>73000</v>
      </c>
      <c r="H24" s="113">
        <v>103301.98</v>
      </c>
      <c r="I24" s="114">
        <f>H24/F24*100</f>
        <v>116.48888262915669</v>
      </c>
      <c r="J24" s="114">
        <f t="shared" ref="J24" si="1">H24/G24*100</f>
        <v>141.50956164383561</v>
      </c>
    </row>
    <row r="25" spans="1:10" ht="25.5" x14ac:dyDescent="0.25">
      <c r="A25" s="6"/>
      <c r="B25" s="12"/>
      <c r="C25" s="7">
        <v>661</v>
      </c>
      <c r="D25" s="7"/>
      <c r="E25" s="9" t="s">
        <v>30</v>
      </c>
      <c r="F25" s="73">
        <v>88679.69</v>
      </c>
      <c r="G25" s="73">
        <v>0</v>
      </c>
      <c r="H25" s="113">
        <v>0</v>
      </c>
      <c r="I25" s="113">
        <v>0</v>
      </c>
      <c r="J25" s="113">
        <v>0</v>
      </c>
    </row>
    <row r="26" spans="1:10" x14ac:dyDescent="0.25">
      <c r="A26" s="6"/>
      <c r="B26" s="12"/>
      <c r="C26" s="7"/>
      <c r="D26" s="7">
        <v>6615</v>
      </c>
      <c r="E26" s="9" t="s">
        <v>98</v>
      </c>
      <c r="F26" s="73">
        <v>88679.69</v>
      </c>
      <c r="G26" s="73">
        <v>0</v>
      </c>
      <c r="H26" s="113">
        <v>103301.98</v>
      </c>
      <c r="I26" s="114">
        <f>H26/F26*100</f>
        <v>116.48888262915669</v>
      </c>
      <c r="J26" s="113">
        <v>0</v>
      </c>
    </row>
    <row r="27" spans="1:10" ht="25.5" x14ac:dyDescent="0.25">
      <c r="A27" s="6"/>
      <c r="B27" s="12"/>
      <c r="C27" s="7">
        <v>663</v>
      </c>
      <c r="D27" s="7"/>
      <c r="E27" s="9" t="s">
        <v>99</v>
      </c>
      <c r="F27" s="73">
        <v>0</v>
      </c>
      <c r="G27" s="73">
        <v>0</v>
      </c>
      <c r="H27" s="113">
        <v>0</v>
      </c>
      <c r="I27" s="113">
        <v>0</v>
      </c>
      <c r="J27" s="113">
        <v>0</v>
      </c>
    </row>
    <row r="28" spans="1:10" x14ac:dyDescent="0.25">
      <c r="A28" s="6"/>
      <c r="B28" s="12"/>
      <c r="C28" s="7"/>
      <c r="D28" s="7">
        <v>6631</v>
      </c>
      <c r="E28" s="9" t="s">
        <v>100</v>
      </c>
      <c r="F28" s="73">
        <v>0</v>
      </c>
      <c r="G28" s="73">
        <v>0</v>
      </c>
      <c r="H28" s="113">
        <v>0</v>
      </c>
      <c r="I28" s="113">
        <v>0</v>
      </c>
      <c r="J28" s="113">
        <v>0</v>
      </c>
    </row>
    <row r="29" spans="1:10" ht="25.5" x14ac:dyDescent="0.25">
      <c r="A29" s="5"/>
      <c r="B29" s="105">
        <v>67</v>
      </c>
      <c r="C29" s="9"/>
      <c r="D29" s="9"/>
      <c r="E29" s="9" t="s">
        <v>101</v>
      </c>
      <c r="F29" s="73">
        <v>430766.73</v>
      </c>
      <c r="G29" s="73">
        <v>667000</v>
      </c>
      <c r="H29" s="113">
        <v>628550.73</v>
      </c>
      <c r="I29" s="114">
        <f>H29/F29*100</f>
        <v>145.91440940668747</v>
      </c>
      <c r="J29" s="113">
        <v>0</v>
      </c>
    </row>
    <row r="30" spans="1:10" x14ac:dyDescent="0.25">
      <c r="A30" s="6"/>
      <c r="B30" s="6"/>
      <c r="C30" s="6">
        <v>671</v>
      </c>
      <c r="D30" s="6"/>
      <c r="E30" s="6" t="s">
        <v>102</v>
      </c>
      <c r="F30" s="73">
        <v>430766.73</v>
      </c>
      <c r="G30" s="73">
        <v>667000</v>
      </c>
      <c r="H30" s="113">
        <v>592573.06999999995</v>
      </c>
      <c r="I30" s="114">
        <f>H30/F30*100</f>
        <v>137.56240413459972</v>
      </c>
      <c r="J30" s="113">
        <v>0</v>
      </c>
    </row>
    <row r="31" spans="1:10" x14ac:dyDescent="0.25">
      <c r="A31" s="6"/>
      <c r="B31" s="6"/>
      <c r="C31" s="6"/>
      <c r="D31" s="6">
        <v>6711</v>
      </c>
      <c r="E31" s="6" t="s">
        <v>103</v>
      </c>
      <c r="F31" s="73">
        <v>430766.73</v>
      </c>
      <c r="G31" s="73">
        <v>667000</v>
      </c>
      <c r="H31" s="113">
        <v>35977.660000000003</v>
      </c>
      <c r="I31" s="114">
        <f>H31/F31*100</f>
        <v>8.3520052720877516</v>
      </c>
      <c r="J31" s="113">
        <v>0</v>
      </c>
    </row>
    <row r="32" spans="1:10" x14ac:dyDescent="0.25">
      <c r="A32" s="6"/>
      <c r="B32" s="6"/>
      <c r="C32" s="6"/>
      <c r="D32" s="6">
        <v>6712</v>
      </c>
      <c r="E32" s="6" t="s">
        <v>104</v>
      </c>
      <c r="F32" s="73">
        <v>0</v>
      </c>
      <c r="G32" s="73">
        <v>0</v>
      </c>
      <c r="H32" s="113">
        <v>0</v>
      </c>
      <c r="I32" s="113">
        <v>0</v>
      </c>
      <c r="J32" s="113">
        <v>0</v>
      </c>
    </row>
    <row r="33" spans="1:10" x14ac:dyDescent="0.25">
      <c r="A33" s="6"/>
      <c r="B33" s="117">
        <v>68</v>
      </c>
      <c r="C33" s="6"/>
      <c r="D33" s="6"/>
      <c r="E33" s="6" t="s">
        <v>160</v>
      </c>
      <c r="F33" s="73">
        <v>1316.77</v>
      </c>
      <c r="G33" s="73">
        <v>0</v>
      </c>
      <c r="H33" s="113">
        <v>0.13</v>
      </c>
      <c r="I33" s="113">
        <v>0</v>
      </c>
      <c r="J33" s="113">
        <v>0</v>
      </c>
    </row>
    <row r="34" spans="1:10" x14ac:dyDescent="0.25">
      <c r="A34" s="6"/>
      <c r="B34" s="6"/>
      <c r="C34" s="6">
        <v>683</v>
      </c>
      <c r="D34" s="6"/>
      <c r="E34" s="6" t="s">
        <v>161</v>
      </c>
      <c r="F34" s="73">
        <v>1316.77</v>
      </c>
      <c r="G34" s="73">
        <v>0</v>
      </c>
      <c r="H34" s="113">
        <v>0.13</v>
      </c>
      <c r="I34" s="113">
        <v>0</v>
      </c>
      <c r="J34" s="113">
        <v>0</v>
      </c>
    </row>
    <row r="35" spans="1:10" x14ac:dyDescent="0.25">
      <c r="A35" s="6"/>
      <c r="B35" s="6"/>
      <c r="C35" s="6"/>
      <c r="D35" s="6">
        <v>6831</v>
      </c>
      <c r="E35" s="6" t="s">
        <v>161</v>
      </c>
      <c r="F35" s="73">
        <v>0</v>
      </c>
      <c r="G35" s="73">
        <v>0</v>
      </c>
      <c r="H35" s="113">
        <v>0.13</v>
      </c>
      <c r="I35" s="113">
        <v>0</v>
      </c>
      <c r="J35" s="113">
        <v>0</v>
      </c>
    </row>
    <row r="36" spans="1:10" x14ac:dyDescent="0.25">
      <c r="A36" s="12">
        <v>7</v>
      </c>
      <c r="B36" s="6"/>
      <c r="C36" s="7"/>
      <c r="D36" s="7"/>
      <c r="E36" s="9" t="s">
        <v>21</v>
      </c>
      <c r="F36" s="93">
        <v>0</v>
      </c>
      <c r="G36" s="93"/>
      <c r="H36" s="93">
        <v>0</v>
      </c>
      <c r="I36" s="113">
        <v>0</v>
      </c>
      <c r="J36" s="113">
        <v>0</v>
      </c>
    </row>
    <row r="37" spans="1:10" ht="30.75" customHeight="1" x14ac:dyDescent="0.25">
      <c r="A37" s="6"/>
      <c r="B37" s="117">
        <v>72</v>
      </c>
      <c r="C37" s="7"/>
      <c r="D37" s="7"/>
      <c r="E37" s="17" t="s">
        <v>22</v>
      </c>
      <c r="F37" s="73">
        <v>0</v>
      </c>
      <c r="G37" s="73">
        <v>0</v>
      </c>
      <c r="H37" s="113">
        <v>0</v>
      </c>
      <c r="I37" s="113">
        <v>0</v>
      </c>
      <c r="J37" s="113">
        <v>0</v>
      </c>
    </row>
    <row r="38" spans="1:10" x14ac:dyDescent="0.25">
      <c r="A38" s="6"/>
      <c r="B38" s="6"/>
      <c r="C38" s="6">
        <v>722</v>
      </c>
      <c r="D38" s="6"/>
      <c r="E38" s="17" t="s">
        <v>159</v>
      </c>
      <c r="F38" s="73">
        <v>0</v>
      </c>
      <c r="G38" s="73">
        <v>0</v>
      </c>
      <c r="H38" s="113">
        <v>0</v>
      </c>
      <c r="I38" s="113">
        <v>0</v>
      </c>
      <c r="J38" s="113">
        <v>0</v>
      </c>
    </row>
    <row r="39" spans="1:10" x14ac:dyDescent="0.25">
      <c r="A39" s="6"/>
      <c r="B39" s="6"/>
      <c r="C39" s="6"/>
      <c r="D39" s="6">
        <v>7222</v>
      </c>
      <c r="E39" s="17" t="s">
        <v>150</v>
      </c>
      <c r="F39" s="73">
        <v>0</v>
      </c>
      <c r="G39" s="73">
        <v>0</v>
      </c>
      <c r="H39" s="74">
        <v>0</v>
      </c>
      <c r="I39" s="74">
        <v>0</v>
      </c>
      <c r="J39" s="74">
        <v>0</v>
      </c>
    </row>
    <row r="40" spans="1:10" x14ac:dyDescent="0.25">
      <c r="A40" s="6"/>
      <c r="B40" s="6"/>
      <c r="C40" s="6"/>
      <c r="D40" s="6">
        <v>7225</v>
      </c>
      <c r="E40" s="17" t="s">
        <v>152</v>
      </c>
      <c r="F40" s="73"/>
      <c r="G40" s="73">
        <v>0</v>
      </c>
      <c r="H40" s="74">
        <v>0</v>
      </c>
      <c r="I40" s="74">
        <v>0</v>
      </c>
      <c r="J40" s="74">
        <v>0</v>
      </c>
    </row>
    <row r="41" spans="1:10" x14ac:dyDescent="0.25">
      <c r="A41" s="70"/>
      <c r="B41" s="70"/>
      <c r="C41" s="70"/>
      <c r="D41" s="70"/>
      <c r="E41" s="127"/>
      <c r="F41" s="128"/>
      <c r="G41" s="128"/>
      <c r="H41" s="129"/>
      <c r="I41" s="129"/>
      <c r="J41" s="129"/>
    </row>
    <row r="42" spans="1:10" ht="15.75" x14ac:dyDescent="0.25">
      <c r="A42" s="151" t="s">
        <v>233</v>
      </c>
      <c r="B42" s="151"/>
      <c r="C42" s="151"/>
      <c r="D42" s="151"/>
      <c r="E42" s="151"/>
      <c r="F42" s="151"/>
      <c r="G42" s="151"/>
      <c r="H42" s="151"/>
      <c r="I42" s="151"/>
      <c r="J42" s="151"/>
    </row>
    <row r="43" spans="1:10" ht="25.5" x14ac:dyDescent="0.25">
      <c r="A43" s="168" t="s">
        <v>8</v>
      </c>
      <c r="B43" s="169"/>
      <c r="C43" s="169"/>
      <c r="D43" s="169"/>
      <c r="E43" s="170"/>
      <c r="F43" s="27" t="s">
        <v>234</v>
      </c>
      <c r="G43" s="27" t="s">
        <v>224</v>
      </c>
      <c r="H43" s="27" t="s">
        <v>235</v>
      </c>
      <c r="I43" s="27" t="s">
        <v>23</v>
      </c>
      <c r="J43" s="27" t="s">
        <v>48</v>
      </c>
    </row>
    <row r="44" spans="1:10" x14ac:dyDescent="0.25">
      <c r="A44" s="165">
        <v>1</v>
      </c>
      <c r="B44" s="166"/>
      <c r="C44" s="166"/>
      <c r="D44" s="166"/>
      <c r="E44" s="167"/>
      <c r="F44" s="29">
        <v>2</v>
      </c>
      <c r="G44" s="29">
        <v>4</v>
      </c>
      <c r="H44" s="29">
        <v>5</v>
      </c>
      <c r="I44" s="29" t="s">
        <v>36</v>
      </c>
      <c r="J44" s="29" t="s">
        <v>37</v>
      </c>
    </row>
    <row r="45" spans="1:10" x14ac:dyDescent="0.25">
      <c r="A45" s="8">
        <v>9</v>
      </c>
      <c r="B45" s="8"/>
      <c r="C45" s="8"/>
      <c r="D45" s="8"/>
      <c r="E45" s="10" t="s">
        <v>236</v>
      </c>
      <c r="F45" s="73">
        <v>30539.85</v>
      </c>
      <c r="G45" s="75">
        <v>0</v>
      </c>
      <c r="H45" s="113">
        <v>60536.13</v>
      </c>
      <c r="I45" s="115">
        <f>H45/F45*100</f>
        <v>198.22012878255788</v>
      </c>
      <c r="J45" s="113">
        <v>0</v>
      </c>
    </row>
    <row r="46" spans="1:10" x14ac:dyDescent="0.25">
      <c r="A46" s="9"/>
      <c r="B46" s="105">
        <v>92</v>
      </c>
      <c r="C46" s="9"/>
      <c r="D46" s="9"/>
      <c r="E46" s="11" t="s">
        <v>237</v>
      </c>
      <c r="F46" s="73">
        <v>30539.85</v>
      </c>
      <c r="G46" s="75">
        <v>0</v>
      </c>
      <c r="H46" s="113">
        <v>60536.13</v>
      </c>
      <c r="I46" s="113">
        <v>0</v>
      </c>
      <c r="J46" s="113">
        <v>0</v>
      </c>
    </row>
    <row r="47" spans="1:10" x14ac:dyDescent="0.25">
      <c r="A47" s="9"/>
      <c r="B47" s="9"/>
      <c r="C47" s="6">
        <v>922</v>
      </c>
      <c r="D47" s="6"/>
      <c r="E47" s="126" t="s">
        <v>238</v>
      </c>
      <c r="F47" s="73">
        <v>30539.85</v>
      </c>
      <c r="G47" s="75">
        <v>0</v>
      </c>
      <c r="H47" s="113">
        <v>60536.13</v>
      </c>
      <c r="I47" s="113">
        <v>0</v>
      </c>
      <c r="J47" s="113">
        <v>0</v>
      </c>
    </row>
    <row r="48" spans="1:10" x14ac:dyDescent="0.25">
      <c r="A48" s="9"/>
      <c r="B48" s="9"/>
      <c r="C48" s="6"/>
      <c r="D48" s="6">
        <v>9221</v>
      </c>
      <c r="E48" s="6" t="s">
        <v>239</v>
      </c>
      <c r="F48" s="73">
        <v>30539.85</v>
      </c>
      <c r="G48" s="75">
        <v>0</v>
      </c>
      <c r="H48" s="113">
        <v>60536.13</v>
      </c>
      <c r="I48" s="113">
        <v>0</v>
      </c>
      <c r="J48" s="113">
        <v>0</v>
      </c>
    </row>
    <row r="49" spans="1:10" x14ac:dyDescent="0.25">
      <c r="A49" s="69"/>
      <c r="B49" s="69"/>
      <c r="C49" s="70"/>
      <c r="D49" s="70"/>
      <c r="E49" s="70"/>
      <c r="F49" s="128"/>
      <c r="G49" s="130"/>
      <c r="H49" s="131"/>
      <c r="I49" s="131"/>
      <c r="J49" s="131"/>
    </row>
    <row r="50" spans="1:10" ht="15.75" customHeight="1" x14ac:dyDescent="0.25">
      <c r="A50" s="151" t="s">
        <v>38</v>
      </c>
      <c r="B50" s="151"/>
      <c r="C50" s="151"/>
      <c r="D50" s="151"/>
      <c r="E50" s="151"/>
      <c r="F50" s="151"/>
      <c r="G50" s="151"/>
      <c r="H50" s="151"/>
      <c r="I50" s="151"/>
      <c r="J50" s="151"/>
    </row>
    <row r="51" spans="1:10" ht="15.75" customHeight="1" x14ac:dyDescent="0.25">
      <c r="A51" s="91"/>
      <c r="B51" s="91"/>
      <c r="C51" s="91"/>
      <c r="D51" s="91"/>
      <c r="E51" s="91"/>
      <c r="F51" s="91"/>
      <c r="G51" s="91"/>
      <c r="H51" s="91"/>
      <c r="I51" s="91"/>
      <c r="J51" s="91"/>
    </row>
    <row r="52" spans="1:10" ht="36.75" customHeight="1" x14ac:dyDescent="0.25">
      <c r="A52" s="168" t="s">
        <v>8</v>
      </c>
      <c r="B52" s="169"/>
      <c r="C52" s="169"/>
      <c r="D52" s="169"/>
      <c r="E52" s="170"/>
      <c r="F52" s="27" t="s">
        <v>234</v>
      </c>
      <c r="G52" s="27" t="s">
        <v>224</v>
      </c>
      <c r="H52" s="27" t="s">
        <v>235</v>
      </c>
      <c r="I52" s="27" t="s">
        <v>23</v>
      </c>
      <c r="J52" s="27" t="s">
        <v>48</v>
      </c>
    </row>
    <row r="53" spans="1:10" x14ac:dyDescent="0.25">
      <c r="A53" s="165">
        <v>1</v>
      </c>
      <c r="B53" s="166"/>
      <c r="C53" s="166"/>
      <c r="D53" s="166"/>
      <c r="E53" s="167"/>
      <c r="F53" s="29">
        <v>2</v>
      </c>
      <c r="G53" s="29">
        <v>4</v>
      </c>
      <c r="H53" s="29">
        <v>5</v>
      </c>
      <c r="I53" s="29" t="s">
        <v>36</v>
      </c>
      <c r="J53" s="29" t="s">
        <v>37</v>
      </c>
    </row>
    <row r="54" spans="1:10" x14ac:dyDescent="0.25">
      <c r="A54" s="5"/>
      <c r="B54" s="5"/>
      <c r="C54" s="5"/>
      <c r="D54" s="5"/>
      <c r="E54" s="5" t="s">
        <v>46</v>
      </c>
      <c r="F54" s="73">
        <v>503804.75</v>
      </c>
      <c r="G54" s="73">
        <v>775400</v>
      </c>
      <c r="H54" s="74">
        <v>766570.25</v>
      </c>
      <c r="I54" s="78">
        <f t="shared" ref="I54:I73" si="2">H54/F54*100</f>
        <v>152.15621726472409</v>
      </c>
      <c r="J54" s="78">
        <f>H54/G54*100</f>
        <v>98.861265153469176</v>
      </c>
    </row>
    <row r="55" spans="1:10" x14ac:dyDescent="0.25">
      <c r="A55" s="5">
        <v>3</v>
      </c>
      <c r="B55" s="5"/>
      <c r="C55" s="5"/>
      <c r="D55" s="5"/>
      <c r="E55" s="5" t="s">
        <v>4</v>
      </c>
      <c r="F55" s="73">
        <v>497574.85</v>
      </c>
      <c r="G55" s="73">
        <v>775400</v>
      </c>
      <c r="H55" s="74">
        <v>732263.71</v>
      </c>
      <c r="I55" s="78">
        <f t="shared" si="2"/>
        <v>147.1665438878191</v>
      </c>
      <c r="J55" s="78">
        <f t="shared" ref="J55:J113" si="3">H55/G55*100</f>
        <v>94.436898375032243</v>
      </c>
    </row>
    <row r="56" spans="1:10" x14ac:dyDescent="0.25">
      <c r="A56" s="5"/>
      <c r="B56" s="105">
        <v>31</v>
      </c>
      <c r="C56" s="9"/>
      <c r="D56" s="9"/>
      <c r="E56" s="9" t="s">
        <v>5</v>
      </c>
      <c r="F56" s="73">
        <v>295914.06</v>
      </c>
      <c r="G56" s="73">
        <v>418000</v>
      </c>
      <c r="H56" s="113">
        <v>424582.93</v>
      </c>
      <c r="I56" s="115">
        <f t="shared" si="2"/>
        <v>143.48183726045326</v>
      </c>
      <c r="J56" s="115">
        <f t="shared" si="3"/>
        <v>101.57486363636363</v>
      </c>
    </row>
    <row r="57" spans="1:10" x14ac:dyDescent="0.25">
      <c r="A57" s="6"/>
      <c r="B57" s="6"/>
      <c r="C57" s="6">
        <v>311</v>
      </c>
      <c r="D57" s="6"/>
      <c r="E57" s="6" t="s">
        <v>32</v>
      </c>
      <c r="F57" s="73">
        <v>237115.34</v>
      </c>
      <c r="G57" s="73">
        <v>0</v>
      </c>
      <c r="H57" s="113">
        <v>334999.59999999998</v>
      </c>
      <c r="I57" s="115">
        <f t="shared" si="2"/>
        <v>141.28128530191256</v>
      </c>
      <c r="J57" s="113">
        <v>0</v>
      </c>
    </row>
    <row r="58" spans="1:10" x14ac:dyDescent="0.25">
      <c r="A58" s="6"/>
      <c r="B58" s="6"/>
      <c r="C58" s="6"/>
      <c r="D58" s="6">
        <v>3111</v>
      </c>
      <c r="E58" s="6" t="s">
        <v>33</v>
      </c>
      <c r="F58" s="73">
        <v>237115.34</v>
      </c>
      <c r="G58" s="73">
        <v>0</v>
      </c>
      <c r="H58" s="113">
        <v>334999.59999999998</v>
      </c>
      <c r="I58" s="115">
        <f t="shared" si="2"/>
        <v>141.28128530191256</v>
      </c>
      <c r="J58" s="113">
        <v>0</v>
      </c>
    </row>
    <row r="59" spans="1:10" x14ac:dyDescent="0.25">
      <c r="A59" s="6"/>
      <c r="B59" s="6"/>
      <c r="C59" s="6">
        <v>312</v>
      </c>
      <c r="D59" s="6"/>
      <c r="E59" s="6" t="s">
        <v>105</v>
      </c>
      <c r="F59" s="73">
        <v>19712.75</v>
      </c>
      <c r="G59" s="73">
        <v>0</v>
      </c>
      <c r="H59" s="113">
        <v>37754.559999999998</v>
      </c>
      <c r="I59" s="115">
        <f t="shared" si="2"/>
        <v>191.52355708868626</v>
      </c>
      <c r="J59" s="113">
        <v>0</v>
      </c>
    </row>
    <row r="60" spans="1:10" x14ac:dyDescent="0.25">
      <c r="A60" s="6"/>
      <c r="B60" s="6"/>
      <c r="C60" s="6"/>
      <c r="D60" s="6">
        <v>3121</v>
      </c>
      <c r="E60" s="6" t="s">
        <v>105</v>
      </c>
      <c r="F60" s="73">
        <v>19712.75</v>
      </c>
      <c r="G60" s="73">
        <v>0</v>
      </c>
      <c r="H60" s="113">
        <v>37754.559999999998</v>
      </c>
      <c r="I60" s="115">
        <f t="shared" si="2"/>
        <v>191.52355708868626</v>
      </c>
      <c r="J60" s="113">
        <v>0</v>
      </c>
    </row>
    <row r="61" spans="1:10" x14ac:dyDescent="0.25">
      <c r="A61" s="6"/>
      <c r="B61" s="6"/>
      <c r="C61" s="6">
        <v>313</v>
      </c>
      <c r="D61" s="6"/>
      <c r="E61" s="6" t="s">
        <v>106</v>
      </c>
      <c r="F61" s="73">
        <v>39085.97</v>
      </c>
      <c r="G61" s="73">
        <v>0</v>
      </c>
      <c r="H61" s="113">
        <v>51828.77</v>
      </c>
      <c r="I61" s="115">
        <f t="shared" si="2"/>
        <v>132.60197968734047</v>
      </c>
      <c r="J61" s="113">
        <v>0</v>
      </c>
    </row>
    <row r="62" spans="1:10" x14ac:dyDescent="0.25">
      <c r="A62" s="6"/>
      <c r="B62" s="6"/>
      <c r="C62" s="6"/>
      <c r="D62" s="6">
        <v>3132</v>
      </c>
      <c r="E62" s="6" t="s">
        <v>107</v>
      </c>
      <c r="F62" s="73">
        <v>39085.97</v>
      </c>
      <c r="G62" s="73">
        <v>0</v>
      </c>
      <c r="H62" s="113">
        <v>51828.77</v>
      </c>
      <c r="I62" s="115">
        <f t="shared" si="2"/>
        <v>132.60197968734047</v>
      </c>
      <c r="J62" s="113">
        <v>0</v>
      </c>
    </row>
    <row r="63" spans="1:10" x14ac:dyDescent="0.25">
      <c r="A63" s="6"/>
      <c r="B63" s="117">
        <v>32</v>
      </c>
      <c r="C63" s="7"/>
      <c r="D63" s="7"/>
      <c r="E63" s="6" t="s">
        <v>13</v>
      </c>
      <c r="F63" s="73">
        <v>200195.62</v>
      </c>
      <c r="G63" s="73">
        <v>319900</v>
      </c>
      <c r="H63" s="113">
        <v>306327.59999999998</v>
      </c>
      <c r="I63" s="115">
        <f t="shared" si="2"/>
        <v>153.01413687272478</v>
      </c>
      <c r="J63" s="115">
        <f t="shared" si="3"/>
        <v>95.757299155986246</v>
      </c>
    </row>
    <row r="64" spans="1:10" x14ac:dyDescent="0.25">
      <c r="A64" s="6"/>
      <c r="B64" s="6"/>
      <c r="C64" s="6">
        <v>321</v>
      </c>
      <c r="D64" s="6"/>
      <c r="E64" s="6" t="s">
        <v>34</v>
      </c>
      <c r="F64" s="73">
        <v>8010.09</v>
      </c>
      <c r="G64" s="73">
        <v>0</v>
      </c>
      <c r="H64" s="113">
        <v>10313.549999999999</v>
      </c>
      <c r="I64" s="115">
        <f t="shared" si="2"/>
        <v>128.75698025864878</v>
      </c>
      <c r="J64" s="113">
        <v>0</v>
      </c>
    </row>
    <row r="65" spans="1:10" x14ac:dyDescent="0.25">
      <c r="A65" s="6"/>
      <c r="B65" s="12"/>
      <c r="C65" s="6"/>
      <c r="D65" s="6">
        <v>3211</v>
      </c>
      <c r="E65" s="17" t="s">
        <v>35</v>
      </c>
      <c r="F65" s="73">
        <v>100</v>
      </c>
      <c r="G65" s="73">
        <v>0</v>
      </c>
      <c r="H65" s="113">
        <v>1152.92</v>
      </c>
      <c r="I65" s="115">
        <f t="shared" si="2"/>
        <v>1152.92</v>
      </c>
      <c r="J65" s="113">
        <v>0</v>
      </c>
    </row>
    <row r="66" spans="1:10" ht="25.5" x14ac:dyDescent="0.25">
      <c r="A66" s="6"/>
      <c r="B66" s="12"/>
      <c r="C66" s="6"/>
      <c r="D66" s="6">
        <v>3212</v>
      </c>
      <c r="E66" s="17" t="s">
        <v>108</v>
      </c>
      <c r="F66" s="73">
        <v>4479.2</v>
      </c>
      <c r="G66" s="73">
        <v>0</v>
      </c>
      <c r="H66" s="113">
        <v>6095.77</v>
      </c>
      <c r="I66" s="115">
        <f t="shared" si="2"/>
        <v>136.09059653509556</v>
      </c>
      <c r="J66" s="113">
        <v>0</v>
      </c>
    </row>
    <row r="67" spans="1:10" x14ac:dyDescent="0.25">
      <c r="A67" s="6"/>
      <c r="B67" s="12"/>
      <c r="C67" s="6"/>
      <c r="D67" s="6">
        <v>3213</v>
      </c>
      <c r="E67" s="17" t="s">
        <v>109</v>
      </c>
      <c r="F67" s="73">
        <v>3430.89</v>
      </c>
      <c r="G67" s="73">
        <v>0</v>
      </c>
      <c r="H67" s="113">
        <v>2476.36</v>
      </c>
      <c r="I67" s="115">
        <f t="shared" si="2"/>
        <v>72.178356053385571</v>
      </c>
      <c r="J67" s="113">
        <v>0</v>
      </c>
    </row>
    <row r="68" spans="1:10" x14ac:dyDescent="0.25">
      <c r="A68" s="6"/>
      <c r="B68" s="6"/>
      <c r="C68" s="7"/>
      <c r="D68" s="7">
        <v>3214</v>
      </c>
      <c r="E68" s="7" t="s">
        <v>110</v>
      </c>
      <c r="F68" s="73">
        <v>0</v>
      </c>
      <c r="G68" s="73">
        <v>0</v>
      </c>
      <c r="H68" s="113">
        <v>588.5</v>
      </c>
      <c r="I68" s="115" t="e">
        <f t="shared" si="2"/>
        <v>#DIV/0!</v>
      </c>
      <c r="J68" s="113">
        <v>0</v>
      </c>
    </row>
    <row r="69" spans="1:10" x14ac:dyDescent="0.25">
      <c r="A69" s="6"/>
      <c r="B69" s="6"/>
      <c r="C69" s="6">
        <v>322</v>
      </c>
      <c r="D69" s="6"/>
      <c r="E69" s="6" t="s">
        <v>111</v>
      </c>
      <c r="F69" s="73">
        <v>30841.46</v>
      </c>
      <c r="G69" s="73">
        <v>0</v>
      </c>
      <c r="H69" s="113">
        <v>31443.040000000001</v>
      </c>
      <c r="I69" s="115">
        <f t="shared" si="2"/>
        <v>101.95055616692596</v>
      </c>
      <c r="J69" s="113">
        <v>0</v>
      </c>
    </row>
    <row r="70" spans="1:10" x14ac:dyDescent="0.25">
      <c r="A70" s="6"/>
      <c r="B70" s="12"/>
      <c r="C70" s="6"/>
      <c r="D70" s="6">
        <v>3221</v>
      </c>
      <c r="E70" s="17" t="s">
        <v>112</v>
      </c>
      <c r="F70" s="73">
        <v>1976.51</v>
      </c>
      <c r="G70" s="73">
        <v>0</v>
      </c>
      <c r="H70" s="113">
        <f>2160.15+619.58</f>
        <v>2779.73</v>
      </c>
      <c r="I70" s="115">
        <f t="shared" si="2"/>
        <v>140.63829679586746</v>
      </c>
      <c r="J70" s="113">
        <v>0</v>
      </c>
    </row>
    <row r="71" spans="1:10" x14ac:dyDescent="0.25">
      <c r="A71" s="6"/>
      <c r="B71" s="12"/>
      <c r="C71" s="6"/>
      <c r="D71" s="6">
        <v>3222</v>
      </c>
      <c r="E71" s="17" t="s">
        <v>113</v>
      </c>
      <c r="F71" s="73">
        <v>8045.33</v>
      </c>
      <c r="G71" s="73">
        <v>0</v>
      </c>
      <c r="H71" s="113">
        <f>779.03+1154.87+3153.09+1592.6</f>
        <v>6679.59</v>
      </c>
      <c r="I71" s="115">
        <f t="shared" si="2"/>
        <v>83.02443777943229</v>
      </c>
      <c r="J71" s="113">
        <v>0</v>
      </c>
    </row>
    <row r="72" spans="1:10" x14ac:dyDescent="0.25">
      <c r="A72" s="6"/>
      <c r="B72" s="12"/>
      <c r="C72" s="6"/>
      <c r="D72" s="6">
        <v>3223</v>
      </c>
      <c r="E72" s="17" t="s">
        <v>114</v>
      </c>
      <c r="F72" s="73">
        <v>16871.419999999998</v>
      </c>
      <c r="G72" s="73">
        <v>0</v>
      </c>
      <c r="H72" s="113">
        <f>199.23+14263.79</f>
        <v>14463.02</v>
      </c>
      <c r="I72" s="115">
        <f t="shared" si="2"/>
        <v>85.724971579155763</v>
      </c>
      <c r="J72" s="113">
        <v>0</v>
      </c>
    </row>
    <row r="73" spans="1:10" x14ac:dyDescent="0.25">
      <c r="A73" s="6"/>
      <c r="B73" s="6"/>
      <c r="C73" s="7"/>
      <c r="D73" s="7">
        <v>3224</v>
      </c>
      <c r="E73" s="7" t="s">
        <v>115</v>
      </c>
      <c r="F73" s="73">
        <v>3377.64</v>
      </c>
      <c r="G73" s="73">
        <v>0</v>
      </c>
      <c r="H73" s="113">
        <f>1565.1+3790.43+98.88</f>
        <v>5454.41</v>
      </c>
      <c r="I73" s="115">
        <f t="shared" si="2"/>
        <v>161.48583034307978</v>
      </c>
      <c r="J73" s="113">
        <v>0</v>
      </c>
    </row>
    <row r="74" spans="1:10" x14ac:dyDescent="0.25">
      <c r="A74" s="6"/>
      <c r="B74" s="12"/>
      <c r="C74" s="6"/>
      <c r="D74" s="6">
        <v>3225</v>
      </c>
      <c r="E74" s="17" t="s">
        <v>116</v>
      </c>
      <c r="F74" s="73">
        <v>570.55999999999995</v>
      </c>
      <c r="G74" s="73">
        <v>0</v>
      </c>
      <c r="H74" s="113">
        <f>1399.29+345</f>
        <v>1744.29</v>
      </c>
      <c r="I74" s="116">
        <v>0</v>
      </c>
      <c r="J74" s="113">
        <v>0</v>
      </c>
    </row>
    <row r="75" spans="1:10" x14ac:dyDescent="0.25">
      <c r="A75" s="6"/>
      <c r="B75" s="6"/>
      <c r="C75" s="7"/>
      <c r="D75" s="7">
        <v>3227</v>
      </c>
      <c r="E75" s="7" t="s">
        <v>117</v>
      </c>
      <c r="F75" s="73">
        <v>0</v>
      </c>
      <c r="G75" s="73">
        <v>0</v>
      </c>
      <c r="H75" s="113">
        <v>322</v>
      </c>
      <c r="I75" s="115" t="e">
        <f t="shared" ref="I75:I98" si="4">H75/F75*100</f>
        <v>#DIV/0!</v>
      </c>
      <c r="J75" s="113">
        <v>0</v>
      </c>
    </row>
    <row r="76" spans="1:10" x14ac:dyDescent="0.25">
      <c r="A76" s="6"/>
      <c r="B76" s="6"/>
      <c r="C76" s="6">
        <v>323</v>
      </c>
      <c r="D76" s="6"/>
      <c r="E76" s="6" t="s">
        <v>118</v>
      </c>
      <c r="F76" s="73">
        <v>152652.23000000001</v>
      </c>
      <c r="G76" s="73">
        <v>0</v>
      </c>
      <c r="H76" s="113">
        <v>257487.62</v>
      </c>
      <c r="I76" s="115">
        <f t="shared" si="4"/>
        <v>168.67596365935827</v>
      </c>
      <c r="J76" s="113">
        <v>0</v>
      </c>
    </row>
    <row r="77" spans="1:10" x14ac:dyDescent="0.25">
      <c r="A77" s="6"/>
      <c r="B77" s="12"/>
      <c r="C77" s="6"/>
      <c r="D77" s="6">
        <v>3231</v>
      </c>
      <c r="E77" s="17" t="s">
        <v>119</v>
      </c>
      <c r="F77" s="73">
        <v>8184.43</v>
      </c>
      <c r="G77" s="73">
        <v>0</v>
      </c>
      <c r="H77" s="113">
        <f>6758.73+2881.2+591.03</f>
        <v>10230.960000000001</v>
      </c>
      <c r="I77" s="115">
        <f t="shared" si="4"/>
        <v>125.00516224098686</v>
      </c>
      <c r="J77" s="113">
        <v>0</v>
      </c>
    </row>
    <row r="78" spans="1:10" x14ac:dyDescent="0.25">
      <c r="A78" s="6"/>
      <c r="B78" s="12"/>
      <c r="C78" s="6"/>
      <c r="D78" s="6">
        <v>3232</v>
      </c>
      <c r="E78" s="17" t="s">
        <v>120</v>
      </c>
      <c r="F78" s="73">
        <v>4552.2</v>
      </c>
      <c r="G78" s="73">
        <v>0</v>
      </c>
      <c r="H78" s="113">
        <f>86.44+4000+7000</f>
        <v>11086.44</v>
      </c>
      <c r="I78" s="115">
        <f t="shared" si="4"/>
        <v>243.54026624489256</v>
      </c>
      <c r="J78" s="113">
        <v>0</v>
      </c>
    </row>
    <row r="79" spans="1:10" x14ac:dyDescent="0.25">
      <c r="A79" s="6"/>
      <c r="B79" s="12"/>
      <c r="C79" s="6"/>
      <c r="D79" s="6">
        <v>3233</v>
      </c>
      <c r="E79" s="17" t="s">
        <v>121</v>
      </c>
      <c r="F79" s="73">
        <v>7775.9</v>
      </c>
      <c r="G79" s="73">
        <v>0</v>
      </c>
      <c r="H79" s="113">
        <f>6216.54+15046.77</f>
        <v>21263.31</v>
      </c>
      <c r="I79" s="115">
        <f t="shared" si="4"/>
        <v>273.45143327460488</v>
      </c>
      <c r="J79" s="113">
        <v>0</v>
      </c>
    </row>
    <row r="80" spans="1:10" x14ac:dyDescent="0.25">
      <c r="A80" s="6"/>
      <c r="B80" s="12"/>
      <c r="C80" s="6"/>
      <c r="D80" s="6">
        <v>3234</v>
      </c>
      <c r="E80" s="17" t="s">
        <v>127</v>
      </c>
      <c r="F80" s="73">
        <v>24733.35</v>
      </c>
      <c r="G80" s="73">
        <v>0</v>
      </c>
      <c r="H80" s="113">
        <f>4397.62+323.25</f>
        <v>4720.87</v>
      </c>
      <c r="I80" s="115">
        <f t="shared" si="4"/>
        <v>19.087062609796085</v>
      </c>
      <c r="J80" s="113">
        <v>0</v>
      </c>
    </row>
    <row r="81" spans="1:10" x14ac:dyDescent="0.25">
      <c r="A81" s="6"/>
      <c r="B81" s="12"/>
      <c r="C81" s="6"/>
      <c r="D81" s="6">
        <v>3235</v>
      </c>
      <c r="E81" s="17" t="s">
        <v>126</v>
      </c>
      <c r="F81" s="73">
        <v>1000</v>
      </c>
      <c r="G81" s="73">
        <v>0</v>
      </c>
      <c r="H81" s="113">
        <f>203.54+7000</f>
        <v>7203.54</v>
      </c>
      <c r="I81" s="115">
        <f t="shared" si="4"/>
        <v>720.35400000000004</v>
      </c>
      <c r="J81" s="113">
        <v>0</v>
      </c>
    </row>
    <row r="82" spans="1:10" x14ac:dyDescent="0.25">
      <c r="A82" s="6"/>
      <c r="B82" s="12"/>
      <c r="C82" s="6"/>
      <c r="D82" s="6">
        <v>3236</v>
      </c>
      <c r="E82" s="17" t="s">
        <v>125</v>
      </c>
      <c r="F82" s="73">
        <v>795</v>
      </c>
      <c r="G82" s="73">
        <v>0</v>
      </c>
      <c r="H82" s="113">
        <f>978.8+1113</f>
        <v>2091.8000000000002</v>
      </c>
      <c r="I82" s="115">
        <f t="shared" si="4"/>
        <v>263.11949685534597</v>
      </c>
      <c r="J82" s="113">
        <v>0</v>
      </c>
    </row>
    <row r="83" spans="1:10" x14ac:dyDescent="0.25">
      <c r="A83" s="6"/>
      <c r="B83" s="12"/>
      <c r="C83" s="6"/>
      <c r="D83" s="6">
        <v>3237</v>
      </c>
      <c r="E83" s="17" t="s">
        <v>124</v>
      </c>
      <c r="F83" s="73">
        <v>91232.06</v>
      </c>
      <c r="G83" s="73">
        <v>0</v>
      </c>
      <c r="H83" s="113">
        <v>177110.67</v>
      </c>
      <c r="I83" s="115">
        <f t="shared" si="4"/>
        <v>194.13205182476426</v>
      </c>
      <c r="J83" s="113">
        <v>0</v>
      </c>
    </row>
    <row r="84" spans="1:10" x14ac:dyDescent="0.25">
      <c r="A84" s="6"/>
      <c r="B84" s="12"/>
      <c r="C84" s="6"/>
      <c r="D84" s="6">
        <v>3238</v>
      </c>
      <c r="E84" s="17" t="s">
        <v>123</v>
      </c>
      <c r="F84" s="73">
        <v>7077.24</v>
      </c>
      <c r="G84" s="73">
        <v>0</v>
      </c>
      <c r="H84" s="113">
        <v>5558.27</v>
      </c>
      <c r="I84" s="115">
        <f t="shared" si="4"/>
        <v>78.537254635988049</v>
      </c>
      <c r="J84" s="113">
        <v>0</v>
      </c>
    </row>
    <row r="85" spans="1:10" x14ac:dyDescent="0.25">
      <c r="A85" s="6"/>
      <c r="B85" s="12"/>
      <c r="C85" s="6"/>
      <c r="D85" s="6">
        <v>3239</v>
      </c>
      <c r="E85" s="17" t="s">
        <v>122</v>
      </c>
      <c r="F85" s="73">
        <v>7302.05</v>
      </c>
      <c r="G85" s="73">
        <v>0</v>
      </c>
      <c r="H85" s="113">
        <v>0</v>
      </c>
      <c r="I85" s="115">
        <f t="shared" si="4"/>
        <v>0</v>
      </c>
      <c r="J85" s="113">
        <v>0</v>
      </c>
    </row>
    <row r="86" spans="1:10" x14ac:dyDescent="0.25">
      <c r="A86" s="6"/>
      <c r="B86" s="12"/>
      <c r="C86" s="6">
        <v>324</v>
      </c>
      <c r="D86" s="6"/>
      <c r="E86" s="17" t="s">
        <v>128</v>
      </c>
      <c r="F86" s="73">
        <v>0</v>
      </c>
      <c r="G86" s="73">
        <v>0</v>
      </c>
      <c r="H86" s="113">
        <v>0</v>
      </c>
      <c r="I86" s="115" t="e">
        <f t="shared" si="4"/>
        <v>#DIV/0!</v>
      </c>
      <c r="J86" s="113">
        <v>0</v>
      </c>
    </row>
    <row r="87" spans="1:10" x14ac:dyDescent="0.25">
      <c r="A87" s="6"/>
      <c r="B87" s="12"/>
      <c r="C87" s="6"/>
      <c r="D87" s="6">
        <v>3241</v>
      </c>
      <c r="E87" s="17" t="s">
        <v>128</v>
      </c>
      <c r="F87" s="73">
        <v>0</v>
      </c>
      <c r="G87" s="73">
        <v>0</v>
      </c>
      <c r="H87" s="113">
        <v>0</v>
      </c>
      <c r="I87" s="115" t="e">
        <f t="shared" si="4"/>
        <v>#DIV/0!</v>
      </c>
      <c r="J87" s="113">
        <v>0</v>
      </c>
    </row>
    <row r="88" spans="1:10" x14ac:dyDescent="0.25">
      <c r="A88" s="6"/>
      <c r="B88" s="12"/>
      <c r="C88" s="6">
        <v>329</v>
      </c>
      <c r="D88" s="6"/>
      <c r="E88" s="17" t="s">
        <v>129</v>
      </c>
      <c r="F88" s="73">
        <v>8691.84</v>
      </c>
      <c r="G88" s="73">
        <v>0</v>
      </c>
      <c r="H88" s="113">
        <v>7083.39</v>
      </c>
      <c r="I88" s="115">
        <f t="shared" si="4"/>
        <v>81.494712281864366</v>
      </c>
      <c r="J88" s="113">
        <v>0</v>
      </c>
    </row>
    <row r="89" spans="1:10" ht="25.5" x14ac:dyDescent="0.25">
      <c r="A89" s="6"/>
      <c r="B89" s="12"/>
      <c r="C89" s="6"/>
      <c r="D89" s="6">
        <v>3291</v>
      </c>
      <c r="E89" s="17" t="s">
        <v>130</v>
      </c>
      <c r="F89" s="73">
        <v>829.92</v>
      </c>
      <c r="G89" s="73">
        <v>0</v>
      </c>
      <c r="H89" s="113">
        <v>2334.15</v>
      </c>
      <c r="I89" s="115">
        <f t="shared" si="4"/>
        <v>281.25000000000006</v>
      </c>
      <c r="J89" s="113">
        <v>0</v>
      </c>
    </row>
    <row r="90" spans="1:10" x14ac:dyDescent="0.25">
      <c r="A90" s="6"/>
      <c r="B90" s="12"/>
      <c r="C90" s="6"/>
      <c r="D90" s="6">
        <v>3292</v>
      </c>
      <c r="E90" s="17" t="s">
        <v>131</v>
      </c>
      <c r="F90" s="73">
        <v>3710.98</v>
      </c>
      <c r="G90" s="73">
        <v>0</v>
      </c>
      <c r="H90" s="113">
        <v>3813.48</v>
      </c>
      <c r="I90" s="115">
        <f t="shared" si="4"/>
        <v>102.76207363014622</v>
      </c>
      <c r="J90" s="113">
        <v>0</v>
      </c>
    </row>
    <row r="91" spans="1:10" x14ac:dyDescent="0.25">
      <c r="A91" s="6"/>
      <c r="B91" s="12"/>
      <c r="C91" s="6"/>
      <c r="D91" s="6">
        <v>3293</v>
      </c>
      <c r="E91" s="17" t="s">
        <v>132</v>
      </c>
      <c r="F91" s="73">
        <v>3000</v>
      </c>
      <c r="G91" s="73">
        <v>0</v>
      </c>
      <c r="H91" s="113">
        <v>896.26</v>
      </c>
      <c r="I91" s="115">
        <f t="shared" si="4"/>
        <v>29.87533333333333</v>
      </c>
      <c r="J91" s="113">
        <v>0</v>
      </c>
    </row>
    <row r="92" spans="1:10" x14ac:dyDescent="0.25">
      <c r="A92" s="6"/>
      <c r="B92" s="12"/>
      <c r="C92" s="6"/>
      <c r="D92" s="6">
        <v>3294</v>
      </c>
      <c r="E92" s="17" t="s">
        <v>133</v>
      </c>
      <c r="F92" s="73">
        <v>0</v>
      </c>
      <c r="G92" s="73">
        <v>0</v>
      </c>
      <c r="H92" s="113">
        <v>0</v>
      </c>
      <c r="I92" s="115" t="e">
        <f t="shared" si="4"/>
        <v>#DIV/0!</v>
      </c>
      <c r="J92" s="113">
        <v>0</v>
      </c>
    </row>
    <row r="93" spans="1:10" x14ac:dyDescent="0.25">
      <c r="A93" s="6"/>
      <c r="B93" s="12"/>
      <c r="C93" s="6"/>
      <c r="D93" s="6">
        <v>3295</v>
      </c>
      <c r="E93" s="17" t="s">
        <v>134</v>
      </c>
      <c r="F93" s="73">
        <v>59.72</v>
      </c>
      <c r="G93" s="73">
        <v>0</v>
      </c>
      <c r="H93" s="113">
        <v>39.5</v>
      </c>
      <c r="I93" s="115">
        <f t="shared" si="4"/>
        <v>66.141995981245813</v>
      </c>
      <c r="J93" s="113">
        <v>0</v>
      </c>
    </row>
    <row r="94" spans="1:10" x14ac:dyDescent="0.25">
      <c r="A94" s="6"/>
      <c r="B94" s="12"/>
      <c r="C94" s="6"/>
      <c r="D94" s="6">
        <v>3299</v>
      </c>
      <c r="E94" s="17" t="s">
        <v>129</v>
      </c>
      <c r="F94" s="73">
        <v>1091.22</v>
      </c>
      <c r="G94" s="73">
        <v>0</v>
      </c>
      <c r="H94" s="113">
        <v>0</v>
      </c>
      <c r="I94" s="115">
        <f t="shared" si="4"/>
        <v>0</v>
      </c>
      <c r="J94" s="113">
        <v>0</v>
      </c>
    </row>
    <row r="95" spans="1:10" x14ac:dyDescent="0.25">
      <c r="A95" s="6"/>
      <c r="B95" s="12">
        <v>34</v>
      </c>
      <c r="C95" s="6"/>
      <c r="D95" s="6"/>
      <c r="E95" s="17" t="s">
        <v>72</v>
      </c>
      <c r="F95" s="73">
        <v>1465.17</v>
      </c>
      <c r="G95" s="73">
        <v>1600</v>
      </c>
      <c r="H95" s="113">
        <v>5353.53</v>
      </c>
      <c r="I95" s="115">
        <f t="shared" si="4"/>
        <v>365.38626917013039</v>
      </c>
      <c r="J95" s="115">
        <f t="shared" si="3"/>
        <v>334.59562499999998</v>
      </c>
    </row>
    <row r="96" spans="1:10" x14ac:dyDescent="0.25">
      <c r="A96" s="6"/>
      <c r="B96" s="12"/>
      <c r="C96" s="6">
        <v>343</v>
      </c>
      <c r="D96" s="6"/>
      <c r="E96" s="17" t="s">
        <v>135</v>
      </c>
      <c r="F96" s="73">
        <v>1465.17</v>
      </c>
      <c r="G96" s="73">
        <v>0</v>
      </c>
      <c r="H96" s="113">
        <v>5353.53</v>
      </c>
      <c r="I96" s="115">
        <f t="shared" si="4"/>
        <v>365.38626917013039</v>
      </c>
      <c r="J96" s="113">
        <v>0</v>
      </c>
    </row>
    <row r="97" spans="1:10" x14ac:dyDescent="0.25">
      <c r="A97" s="6"/>
      <c r="B97" s="12"/>
      <c r="C97" s="6"/>
      <c r="D97" s="6">
        <v>3431</v>
      </c>
      <c r="E97" s="17" t="s">
        <v>136</v>
      </c>
      <c r="F97" s="73">
        <v>1181.5999999999999</v>
      </c>
      <c r="G97" s="73">
        <v>0</v>
      </c>
      <c r="H97" s="113">
        <v>8352.74</v>
      </c>
      <c r="I97" s="115">
        <f t="shared" si="4"/>
        <v>706.90081245768454</v>
      </c>
      <c r="J97" s="113">
        <v>0</v>
      </c>
    </row>
    <row r="98" spans="1:10" ht="25.5" x14ac:dyDescent="0.25">
      <c r="A98" s="6"/>
      <c r="B98" s="12"/>
      <c r="C98" s="6"/>
      <c r="D98" s="6">
        <v>3432</v>
      </c>
      <c r="E98" s="17" t="s">
        <v>137</v>
      </c>
      <c r="F98" s="73">
        <v>5.77</v>
      </c>
      <c r="G98" s="73">
        <v>0</v>
      </c>
      <c r="H98" s="113">
        <v>0.79</v>
      </c>
      <c r="I98" s="115">
        <f t="shared" si="4"/>
        <v>13.69150779896014</v>
      </c>
      <c r="J98" s="116">
        <v>0</v>
      </c>
    </row>
    <row r="99" spans="1:10" x14ac:dyDescent="0.25">
      <c r="A99" s="6"/>
      <c r="B99" s="12"/>
      <c r="C99" s="6"/>
      <c r="D99" s="6">
        <v>3433</v>
      </c>
      <c r="E99" s="17" t="s">
        <v>138</v>
      </c>
      <c r="F99" s="73">
        <v>0.59</v>
      </c>
      <c r="G99" s="73">
        <v>0</v>
      </c>
      <c r="H99" s="113">
        <v>0</v>
      </c>
      <c r="I99" s="73">
        <v>0</v>
      </c>
      <c r="J99" s="113">
        <v>0</v>
      </c>
    </row>
    <row r="100" spans="1:10" x14ac:dyDescent="0.25">
      <c r="A100" s="6"/>
      <c r="B100" s="12"/>
      <c r="C100" s="6"/>
      <c r="D100" s="6">
        <v>3434</v>
      </c>
      <c r="E100" s="17" t="s">
        <v>220</v>
      </c>
      <c r="F100" s="73">
        <v>277.20999999999998</v>
      </c>
      <c r="G100" s="73">
        <v>0</v>
      </c>
      <c r="H100" s="113">
        <v>0</v>
      </c>
      <c r="I100" s="73">
        <v>0</v>
      </c>
      <c r="J100" s="113">
        <v>0</v>
      </c>
    </row>
    <row r="101" spans="1:10" ht="25.5" x14ac:dyDescent="0.25">
      <c r="A101" s="6"/>
      <c r="B101" s="12">
        <v>37</v>
      </c>
      <c r="C101" s="6"/>
      <c r="D101" s="6"/>
      <c r="E101" s="17" t="s">
        <v>139</v>
      </c>
      <c r="F101" s="73">
        <v>0</v>
      </c>
      <c r="G101" s="73">
        <v>0</v>
      </c>
      <c r="H101" s="113">
        <v>0</v>
      </c>
      <c r="I101" s="115" t="e">
        <f>H101/F101*100</f>
        <v>#DIV/0!</v>
      </c>
      <c r="J101" s="115" t="e">
        <f t="shared" si="3"/>
        <v>#DIV/0!</v>
      </c>
    </row>
    <row r="102" spans="1:10" ht="25.5" x14ac:dyDescent="0.25">
      <c r="A102" s="6"/>
      <c r="B102" s="12"/>
      <c r="C102" s="6">
        <v>372</v>
      </c>
      <c r="D102" s="6"/>
      <c r="E102" s="17" t="s">
        <v>140</v>
      </c>
      <c r="F102" s="73">
        <v>0</v>
      </c>
      <c r="G102" s="73">
        <v>0</v>
      </c>
      <c r="H102" s="113">
        <v>0</v>
      </c>
      <c r="I102" s="113">
        <v>0</v>
      </c>
      <c r="J102" s="113">
        <v>0</v>
      </c>
    </row>
    <row r="103" spans="1:10" x14ac:dyDescent="0.25">
      <c r="A103" s="6"/>
      <c r="B103" s="12"/>
      <c r="C103" s="6"/>
      <c r="D103" s="6">
        <v>3721</v>
      </c>
      <c r="E103" s="17" t="s">
        <v>141</v>
      </c>
      <c r="F103" s="73">
        <v>0</v>
      </c>
      <c r="G103" s="73">
        <v>0</v>
      </c>
      <c r="H103" s="113">
        <v>0</v>
      </c>
      <c r="I103" s="113">
        <v>0</v>
      </c>
      <c r="J103" s="113">
        <v>0</v>
      </c>
    </row>
    <row r="104" spans="1:10" x14ac:dyDescent="0.25">
      <c r="A104" s="6"/>
      <c r="B104" s="12">
        <v>38</v>
      </c>
      <c r="C104" s="6"/>
      <c r="D104" s="6"/>
      <c r="E104" s="17" t="s">
        <v>75</v>
      </c>
      <c r="F104" s="73">
        <v>0</v>
      </c>
      <c r="G104" s="73">
        <v>0</v>
      </c>
      <c r="H104" s="113">
        <v>0</v>
      </c>
      <c r="I104" s="113">
        <v>0</v>
      </c>
      <c r="J104" s="113">
        <v>0</v>
      </c>
    </row>
    <row r="105" spans="1:10" x14ac:dyDescent="0.25">
      <c r="A105" s="6"/>
      <c r="B105" s="12"/>
      <c r="C105" s="6">
        <v>381</v>
      </c>
      <c r="D105" s="6"/>
      <c r="E105" s="17" t="s">
        <v>100</v>
      </c>
      <c r="F105" s="73">
        <v>0</v>
      </c>
      <c r="G105" s="73">
        <v>0</v>
      </c>
      <c r="H105" s="113">
        <v>0</v>
      </c>
      <c r="I105" s="113">
        <v>0</v>
      </c>
      <c r="J105" s="113">
        <v>0</v>
      </c>
    </row>
    <row r="106" spans="1:10" x14ac:dyDescent="0.25">
      <c r="A106" s="6"/>
      <c r="B106" s="12"/>
      <c r="C106" s="6"/>
      <c r="D106" s="6">
        <v>3811</v>
      </c>
      <c r="E106" s="17" t="s">
        <v>142</v>
      </c>
      <c r="F106" s="73">
        <v>0</v>
      </c>
      <c r="G106" s="73">
        <v>0</v>
      </c>
      <c r="H106" s="113">
        <v>0</v>
      </c>
      <c r="I106" s="113">
        <v>0</v>
      </c>
      <c r="J106" s="113">
        <v>0</v>
      </c>
    </row>
    <row r="107" spans="1:10" x14ac:dyDescent="0.25">
      <c r="A107" s="8">
        <v>4</v>
      </c>
      <c r="B107" s="8"/>
      <c r="C107" s="8"/>
      <c r="D107" s="8"/>
      <c r="E107" s="10" t="s">
        <v>6</v>
      </c>
      <c r="F107" s="73">
        <v>6229.9</v>
      </c>
      <c r="G107" s="73">
        <v>0</v>
      </c>
      <c r="H107" s="113">
        <v>34306.54</v>
      </c>
      <c r="I107" s="115">
        <f>H107/F107*100</f>
        <v>550.67561277067045</v>
      </c>
      <c r="J107" s="113">
        <v>0</v>
      </c>
    </row>
    <row r="108" spans="1:10" ht="25.5" x14ac:dyDescent="0.25">
      <c r="A108" s="9"/>
      <c r="B108" s="105">
        <v>41</v>
      </c>
      <c r="C108" s="9"/>
      <c r="D108" s="9"/>
      <c r="E108" s="11" t="s">
        <v>7</v>
      </c>
      <c r="F108" s="73">
        <v>0</v>
      </c>
      <c r="G108" s="75">
        <v>35900</v>
      </c>
      <c r="H108" s="113">
        <v>0</v>
      </c>
      <c r="I108" s="113">
        <v>0</v>
      </c>
      <c r="J108" s="113">
        <v>0</v>
      </c>
    </row>
    <row r="109" spans="1:10" x14ac:dyDescent="0.25">
      <c r="A109" s="9"/>
      <c r="B109" s="9"/>
      <c r="C109" s="6">
        <v>412</v>
      </c>
      <c r="D109" s="6"/>
      <c r="E109" s="6" t="s">
        <v>143</v>
      </c>
      <c r="F109" s="73">
        <v>0</v>
      </c>
      <c r="G109" s="75">
        <v>0</v>
      </c>
      <c r="H109" s="113">
        <v>0</v>
      </c>
      <c r="I109" s="113">
        <v>0</v>
      </c>
      <c r="J109" s="113">
        <v>0</v>
      </c>
    </row>
    <row r="110" spans="1:10" x14ac:dyDescent="0.25">
      <c r="A110" s="9"/>
      <c r="B110" s="9"/>
      <c r="C110" s="6"/>
      <c r="D110" s="6">
        <v>4123</v>
      </c>
      <c r="E110" s="6" t="s">
        <v>144</v>
      </c>
      <c r="F110" s="73">
        <v>0</v>
      </c>
      <c r="G110" s="75">
        <v>0</v>
      </c>
      <c r="H110" s="113">
        <v>0</v>
      </c>
      <c r="I110" s="113">
        <v>0</v>
      </c>
      <c r="J110" s="113">
        <v>0</v>
      </c>
    </row>
    <row r="111" spans="1:10" x14ac:dyDescent="0.25">
      <c r="A111" s="9"/>
      <c r="B111" s="9"/>
      <c r="C111" s="6"/>
      <c r="D111" s="6">
        <v>4124</v>
      </c>
      <c r="E111" s="6" t="s">
        <v>145</v>
      </c>
      <c r="F111" s="73">
        <v>0</v>
      </c>
      <c r="G111" s="75">
        <v>0</v>
      </c>
      <c r="H111" s="113">
        <v>0</v>
      </c>
      <c r="I111" s="113">
        <v>0</v>
      </c>
      <c r="J111" s="113">
        <v>0</v>
      </c>
    </row>
    <row r="112" spans="1:10" x14ac:dyDescent="0.25">
      <c r="A112" s="9"/>
      <c r="B112" s="9"/>
      <c r="C112" s="6"/>
      <c r="D112" s="6">
        <v>4126</v>
      </c>
      <c r="E112" s="6" t="s">
        <v>146</v>
      </c>
      <c r="F112" s="73">
        <v>0</v>
      </c>
      <c r="G112" s="75">
        <v>0</v>
      </c>
      <c r="H112" s="113">
        <v>0</v>
      </c>
      <c r="I112" s="113">
        <v>0</v>
      </c>
      <c r="J112" s="113">
        <v>0</v>
      </c>
    </row>
    <row r="113" spans="1:10" x14ac:dyDescent="0.25">
      <c r="A113" s="9"/>
      <c r="B113" s="105">
        <v>42</v>
      </c>
      <c r="C113" s="6"/>
      <c r="D113" s="6"/>
      <c r="E113" s="6" t="s">
        <v>82</v>
      </c>
      <c r="F113" s="73">
        <v>6229.9</v>
      </c>
      <c r="G113" s="75">
        <v>59100</v>
      </c>
      <c r="H113" s="113">
        <v>34306.54</v>
      </c>
      <c r="I113" s="115">
        <f>H113/F113*100</f>
        <v>550.67561277067045</v>
      </c>
      <c r="J113" s="115">
        <f t="shared" si="3"/>
        <v>58.048291032148903</v>
      </c>
    </row>
    <row r="114" spans="1:10" x14ac:dyDescent="0.25">
      <c r="A114" s="9"/>
      <c r="B114" s="9"/>
      <c r="C114" s="6">
        <v>421</v>
      </c>
      <c r="D114" s="6"/>
      <c r="E114" s="6" t="s">
        <v>147</v>
      </c>
      <c r="F114" s="73">
        <v>0</v>
      </c>
      <c r="G114" s="75">
        <v>0</v>
      </c>
      <c r="H114" s="113">
        <v>0</v>
      </c>
      <c r="I114" s="113">
        <v>0</v>
      </c>
      <c r="J114" s="113">
        <v>0</v>
      </c>
    </row>
    <row r="115" spans="1:10" x14ac:dyDescent="0.25">
      <c r="A115" s="9"/>
      <c r="B115" s="9"/>
      <c r="C115" s="6"/>
      <c r="D115" s="6">
        <v>4211</v>
      </c>
      <c r="E115" s="6" t="s">
        <v>31</v>
      </c>
      <c r="F115" s="73">
        <v>0</v>
      </c>
      <c r="G115" s="75">
        <v>0</v>
      </c>
      <c r="H115" s="113">
        <v>0</v>
      </c>
      <c r="I115" s="113">
        <v>0</v>
      </c>
      <c r="J115" s="113">
        <v>0</v>
      </c>
    </row>
    <row r="116" spans="1:10" x14ac:dyDescent="0.25">
      <c r="A116" s="9"/>
      <c r="B116" s="9"/>
      <c r="C116" s="6">
        <v>422</v>
      </c>
      <c r="D116" s="6"/>
      <c r="E116" s="6" t="s">
        <v>148</v>
      </c>
      <c r="F116" s="73">
        <v>6229.9</v>
      </c>
      <c r="G116" s="75">
        <v>0</v>
      </c>
      <c r="H116" s="113">
        <v>31181.54</v>
      </c>
      <c r="I116" s="115">
        <f>H116/F116*100</f>
        <v>500.51429396940563</v>
      </c>
      <c r="J116" s="113">
        <v>0</v>
      </c>
    </row>
    <row r="117" spans="1:10" x14ac:dyDescent="0.25">
      <c r="A117" s="9"/>
      <c r="B117" s="9"/>
      <c r="C117" s="6"/>
      <c r="D117" s="6">
        <v>4221</v>
      </c>
      <c r="E117" s="6" t="s">
        <v>149</v>
      </c>
      <c r="F117" s="73">
        <v>0</v>
      </c>
      <c r="G117" s="75">
        <v>0</v>
      </c>
      <c r="H117" s="113">
        <v>3750.21</v>
      </c>
      <c r="I117" s="113">
        <v>0</v>
      </c>
      <c r="J117" s="113">
        <v>0</v>
      </c>
    </row>
    <row r="118" spans="1:10" x14ac:dyDescent="0.25">
      <c r="A118" s="9"/>
      <c r="B118" s="9"/>
      <c r="C118" s="6"/>
      <c r="D118" s="6">
        <v>4222</v>
      </c>
      <c r="E118" s="6" t="s">
        <v>150</v>
      </c>
      <c r="F118" s="73">
        <v>0</v>
      </c>
      <c r="G118" s="75">
        <v>0</v>
      </c>
      <c r="H118" s="113">
        <v>0</v>
      </c>
      <c r="I118" s="113">
        <v>0</v>
      </c>
      <c r="J118" s="113">
        <v>0</v>
      </c>
    </row>
    <row r="119" spans="1:10" x14ac:dyDescent="0.25">
      <c r="A119" s="9"/>
      <c r="B119" s="9"/>
      <c r="C119" s="6"/>
      <c r="D119" s="6">
        <v>4223</v>
      </c>
      <c r="E119" s="6" t="s">
        <v>151</v>
      </c>
      <c r="F119" s="73">
        <v>6229.9</v>
      </c>
      <c r="G119" s="75">
        <v>0</v>
      </c>
      <c r="H119" s="113">
        <v>0</v>
      </c>
      <c r="I119" s="113">
        <v>0</v>
      </c>
      <c r="J119" s="113">
        <v>0</v>
      </c>
    </row>
    <row r="120" spans="1:10" x14ac:dyDescent="0.25">
      <c r="A120" s="9"/>
      <c r="B120" s="9"/>
      <c r="C120" s="6"/>
      <c r="D120" s="6">
        <v>4225</v>
      </c>
      <c r="E120" s="6" t="s">
        <v>152</v>
      </c>
      <c r="F120" s="73">
        <v>0</v>
      </c>
      <c r="G120" s="75">
        <v>0</v>
      </c>
      <c r="H120" s="113">
        <v>0</v>
      </c>
      <c r="I120" s="113">
        <v>0</v>
      </c>
      <c r="J120" s="113">
        <v>0</v>
      </c>
    </row>
    <row r="121" spans="1:10" x14ac:dyDescent="0.25">
      <c r="A121" s="9"/>
      <c r="B121" s="9"/>
      <c r="C121" s="6"/>
      <c r="D121" s="6">
        <v>4226</v>
      </c>
      <c r="E121" s="6" t="s">
        <v>153</v>
      </c>
      <c r="F121" s="73">
        <v>0</v>
      </c>
      <c r="G121" s="75">
        <v>0</v>
      </c>
      <c r="H121" s="113">
        <v>0</v>
      </c>
      <c r="I121" s="113">
        <v>0</v>
      </c>
      <c r="J121" s="113">
        <v>0</v>
      </c>
    </row>
    <row r="122" spans="1:10" x14ac:dyDescent="0.25">
      <c r="A122" s="9"/>
      <c r="B122" s="9"/>
      <c r="C122" s="6"/>
      <c r="D122" s="6">
        <v>4227</v>
      </c>
      <c r="E122" s="6" t="s">
        <v>154</v>
      </c>
      <c r="F122" s="73">
        <v>0</v>
      </c>
      <c r="G122" s="75">
        <v>0</v>
      </c>
      <c r="H122" s="113">
        <v>27431.33</v>
      </c>
      <c r="I122" s="113">
        <v>0</v>
      </c>
      <c r="J122" s="113">
        <v>0</v>
      </c>
    </row>
    <row r="123" spans="1:10" x14ac:dyDescent="0.25">
      <c r="A123" s="9"/>
      <c r="B123" s="9"/>
      <c r="C123" s="6">
        <v>426</v>
      </c>
      <c r="D123" s="6"/>
      <c r="E123" s="6" t="s">
        <v>155</v>
      </c>
      <c r="F123" s="73">
        <v>0</v>
      </c>
      <c r="G123" s="75">
        <v>0</v>
      </c>
      <c r="H123" s="113">
        <v>3125</v>
      </c>
      <c r="I123" s="113">
        <v>0</v>
      </c>
      <c r="J123" s="113">
        <v>0</v>
      </c>
    </row>
    <row r="124" spans="1:10" x14ac:dyDescent="0.25">
      <c r="A124" s="9"/>
      <c r="B124" s="9"/>
      <c r="C124" s="6"/>
      <c r="D124" s="6">
        <v>4262</v>
      </c>
      <c r="E124" s="6" t="s">
        <v>156</v>
      </c>
      <c r="F124" s="73">
        <v>0</v>
      </c>
      <c r="G124" s="75">
        <v>0</v>
      </c>
      <c r="H124" s="113">
        <v>3125</v>
      </c>
      <c r="I124" s="113">
        <v>0</v>
      </c>
      <c r="J124" s="113">
        <v>0</v>
      </c>
    </row>
    <row r="125" spans="1:10" x14ac:dyDescent="0.25">
      <c r="A125" s="9"/>
      <c r="B125" s="9"/>
      <c r="C125" s="6"/>
      <c r="D125" s="6">
        <v>4264</v>
      </c>
      <c r="E125" s="6" t="s">
        <v>157</v>
      </c>
      <c r="F125" s="73">
        <v>0</v>
      </c>
      <c r="G125" s="75">
        <v>0</v>
      </c>
      <c r="H125" s="74">
        <v>0</v>
      </c>
      <c r="I125" s="74">
        <v>0</v>
      </c>
      <c r="J125" s="74">
        <v>0</v>
      </c>
    </row>
    <row r="126" spans="1:10" x14ac:dyDescent="0.25">
      <c r="A126" s="69"/>
      <c r="B126" s="69"/>
      <c r="C126" s="70"/>
      <c r="D126" s="70"/>
      <c r="E126" s="70"/>
      <c r="F126" s="71"/>
      <c r="G126" s="72"/>
    </row>
    <row r="129" ht="15" customHeight="1" x14ac:dyDescent="0.25"/>
  </sheetData>
  <mergeCells count="15">
    <mergeCell ref="A53:E53"/>
    <mergeCell ref="A9:E9"/>
    <mergeCell ref="A52:E52"/>
    <mergeCell ref="A8:E8"/>
    <mergeCell ref="A7:J7"/>
    <mergeCell ref="A43:E43"/>
    <mergeCell ref="A44:E44"/>
    <mergeCell ref="A42:J42"/>
    <mergeCell ref="A50:J50"/>
    <mergeCell ref="A1:J1"/>
    <mergeCell ref="A2:J2"/>
    <mergeCell ref="A4:J4"/>
    <mergeCell ref="A6:J6"/>
    <mergeCell ref="A5:J5"/>
    <mergeCell ref="A3:J3"/>
  </mergeCells>
  <pageMargins left="0.7" right="0.7" top="0.75" bottom="0.75" header="0.3" footer="0.3"/>
  <pageSetup paperSize="9" scale="8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34"/>
  <sheetViews>
    <sheetView zoomScale="96" zoomScaleNormal="96" workbookViewId="0">
      <selection activeCell="D7" sqref="D7"/>
    </sheetView>
  </sheetViews>
  <sheetFormatPr defaultRowHeight="15" x14ac:dyDescent="0.25"/>
  <cols>
    <col min="1" max="1" width="37.7109375" customWidth="1"/>
    <col min="2" max="3" width="25.28515625" customWidth="1"/>
    <col min="4" max="4" width="26.85546875" customWidth="1"/>
    <col min="5" max="6" width="15.7109375" customWidth="1"/>
    <col min="7" max="7" width="14.28515625" bestFit="1" customWidth="1"/>
  </cols>
  <sheetData>
    <row r="1" spans="1:7" ht="18" x14ac:dyDescent="0.25">
      <c r="A1" s="3"/>
      <c r="B1" s="3"/>
      <c r="C1" s="3"/>
      <c r="D1" s="4"/>
      <c r="E1" s="4"/>
      <c r="F1" s="4"/>
    </row>
    <row r="2" spans="1:7" ht="15.75" customHeight="1" x14ac:dyDescent="0.25">
      <c r="A2" s="151" t="s">
        <v>39</v>
      </c>
      <c r="B2" s="151"/>
      <c r="C2" s="151"/>
      <c r="D2" s="151"/>
      <c r="E2" s="151"/>
      <c r="F2" s="151"/>
    </row>
    <row r="3" spans="1:7" ht="18" x14ac:dyDescent="0.25">
      <c r="A3" s="39"/>
      <c r="B3" s="39"/>
      <c r="C3" s="39"/>
      <c r="D3" s="40"/>
      <c r="E3" s="40"/>
      <c r="F3" s="40"/>
    </row>
    <row r="4" spans="1:7" ht="33.75" customHeight="1" x14ac:dyDescent="0.25">
      <c r="A4" s="27" t="s">
        <v>8</v>
      </c>
      <c r="B4" s="27" t="s">
        <v>89</v>
      </c>
      <c r="C4" s="27" t="s">
        <v>225</v>
      </c>
      <c r="D4" s="27" t="s">
        <v>86</v>
      </c>
      <c r="E4" s="27" t="s">
        <v>23</v>
      </c>
      <c r="F4" s="27" t="s">
        <v>48</v>
      </c>
    </row>
    <row r="5" spans="1:7" x14ac:dyDescent="0.25">
      <c r="A5" s="27">
        <v>1</v>
      </c>
      <c r="B5" s="29">
        <v>2</v>
      </c>
      <c r="C5" s="29">
        <v>3</v>
      </c>
      <c r="D5" s="29">
        <v>4</v>
      </c>
      <c r="E5" s="29" t="s">
        <v>222</v>
      </c>
      <c r="F5" s="29" t="s">
        <v>223</v>
      </c>
    </row>
    <row r="6" spans="1:7" x14ac:dyDescent="0.25">
      <c r="A6" s="5" t="s">
        <v>45</v>
      </c>
      <c r="B6" s="80">
        <v>525963.38</v>
      </c>
      <c r="C6" s="80">
        <f>108400+667000</f>
        <v>775400</v>
      </c>
      <c r="D6" s="80">
        <f>795142.84</f>
        <v>795142.84</v>
      </c>
      <c r="E6" s="134">
        <f>D6/B6*100</f>
        <v>151.17836530748585</v>
      </c>
      <c r="F6" s="134">
        <f>D6/C6*100</f>
        <v>102.54614908434357</v>
      </c>
    </row>
    <row r="7" spans="1:7" s="79" customFormat="1" x14ac:dyDescent="0.25">
      <c r="A7" s="5" t="s">
        <v>17</v>
      </c>
      <c r="B7" s="81">
        <v>430766.73</v>
      </c>
      <c r="C7" s="118">
        <v>667000</v>
      </c>
      <c r="D7" s="82">
        <f>795142.84-24600-103302.11-38690</f>
        <v>628550.73</v>
      </c>
      <c r="E7" s="134">
        <f>D7/B7*100</f>
        <v>145.91440940668747</v>
      </c>
      <c r="F7" s="135" t="s">
        <v>226</v>
      </c>
    </row>
    <row r="8" spans="1:7" ht="15.75" customHeight="1" x14ac:dyDescent="0.25">
      <c r="A8" s="15" t="s">
        <v>18</v>
      </c>
      <c r="B8" s="41">
        <v>430766.73</v>
      </c>
      <c r="C8" s="119">
        <v>667000</v>
      </c>
      <c r="D8" s="42">
        <v>628550.73</v>
      </c>
      <c r="E8" s="134">
        <f>D8/B8*100</f>
        <v>145.91440940668747</v>
      </c>
      <c r="F8" s="135" t="s">
        <v>226</v>
      </c>
    </row>
    <row r="9" spans="1:7" s="79" customFormat="1" x14ac:dyDescent="0.25">
      <c r="A9" s="5" t="s">
        <v>19</v>
      </c>
      <c r="B9" s="81">
        <v>89996.65</v>
      </c>
      <c r="C9" s="83">
        <v>73000</v>
      </c>
      <c r="D9" s="82">
        <v>103302.11</v>
      </c>
      <c r="E9" s="134">
        <f>D9/B9*100</f>
        <v>114.78439475247136</v>
      </c>
      <c r="F9" s="134">
        <f>D9/C9*100</f>
        <v>141.50973972602742</v>
      </c>
    </row>
    <row r="10" spans="1:7" x14ac:dyDescent="0.25">
      <c r="A10" s="16" t="s">
        <v>20</v>
      </c>
      <c r="B10" s="41">
        <f>88679.69+0.19+1316.77</f>
        <v>89996.650000000009</v>
      </c>
      <c r="C10" s="84">
        <v>73000</v>
      </c>
      <c r="D10" s="42">
        <v>103302.11</v>
      </c>
      <c r="E10" s="134">
        <f>D10/B10*100</f>
        <v>114.78439475247133</v>
      </c>
      <c r="F10" s="134">
        <f t="shared" ref="F10:F27" si="0">D10/C10*100</f>
        <v>141.50973972602742</v>
      </c>
      <c r="G10" s="90"/>
    </row>
    <row r="11" spans="1:7" s="79" customFormat="1" x14ac:dyDescent="0.25">
      <c r="A11" s="5" t="s">
        <v>162</v>
      </c>
      <c r="B11" s="83">
        <v>0</v>
      </c>
      <c r="C11" s="83">
        <v>0</v>
      </c>
      <c r="D11" s="83">
        <v>0</v>
      </c>
      <c r="E11" s="136">
        <v>0</v>
      </c>
      <c r="F11" s="136">
        <v>0</v>
      </c>
    </row>
    <row r="12" spans="1:7" x14ac:dyDescent="0.25">
      <c r="A12" s="16" t="s">
        <v>163</v>
      </c>
      <c r="B12" s="84">
        <v>0</v>
      </c>
      <c r="C12" s="84">
        <v>0</v>
      </c>
      <c r="D12" s="84">
        <v>0</v>
      </c>
      <c r="E12" s="137">
        <v>0</v>
      </c>
      <c r="F12" s="137">
        <v>0</v>
      </c>
    </row>
    <row r="13" spans="1:7" s="79" customFormat="1" x14ac:dyDescent="0.25">
      <c r="A13" s="5" t="s">
        <v>164</v>
      </c>
      <c r="B13" s="81">
        <v>5200</v>
      </c>
      <c r="C13" s="81">
        <v>35400</v>
      </c>
      <c r="D13" s="82">
        <v>63290</v>
      </c>
      <c r="E13" s="134">
        <f>D13/B13*100</f>
        <v>1217.1153846153845</v>
      </c>
      <c r="F13" s="134">
        <f t="shared" si="0"/>
        <v>178.78531073446328</v>
      </c>
    </row>
    <row r="14" spans="1:7" ht="15.75" customHeight="1" x14ac:dyDescent="0.25">
      <c r="A14" s="15" t="s">
        <v>169</v>
      </c>
      <c r="B14" s="41">
        <v>5200</v>
      </c>
      <c r="C14" s="41">
        <v>35400</v>
      </c>
      <c r="D14" s="42">
        <v>63290</v>
      </c>
      <c r="E14" s="134">
        <f>D14/B14*100</f>
        <v>1217.1153846153845</v>
      </c>
      <c r="F14" s="134">
        <f t="shared" si="0"/>
        <v>178.78531073446328</v>
      </c>
    </row>
    <row r="15" spans="1:7" s="79" customFormat="1" x14ac:dyDescent="0.25">
      <c r="A15" s="5" t="s">
        <v>165</v>
      </c>
      <c r="B15" s="83">
        <v>0</v>
      </c>
      <c r="C15" s="83">
        <v>0</v>
      </c>
      <c r="D15" s="83">
        <v>0</v>
      </c>
      <c r="E15" s="136">
        <v>0</v>
      </c>
      <c r="F15" s="136">
        <v>0</v>
      </c>
    </row>
    <row r="16" spans="1:7" x14ac:dyDescent="0.25">
      <c r="A16" s="16" t="s">
        <v>166</v>
      </c>
      <c r="B16" s="84">
        <v>0</v>
      </c>
      <c r="C16" s="84">
        <v>0</v>
      </c>
      <c r="D16" s="84">
        <v>0</v>
      </c>
      <c r="E16" s="137">
        <v>0</v>
      </c>
      <c r="F16" s="137">
        <v>0</v>
      </c>
    </row>
    <row r="17" spans="1:9" s="79" customFormat="1" ht="25.5" x14ac:dyDescent="0.25">
      <c r="A17" s="5" t="s">
        <v>168</v>
      </c>
      <c r="B17" s="83">
        <v>0</v>
      </c>
      <c r="C17" s="83">
        <v>0</v>
      </c>
      <c r="D17" s="83">
        <v>0</v>
      </c>
      <c r="E17" s="136">
        <v>0</v>
      </c>
      <c r="F17" s="136">
        <v>0</v>
      </c>
    </row>
    <row r="18" spans="1:9" ht="25.5" x14ac:dyDescent="0.25">
      <c r="A18" s="16" t="s">
        <v>167</v>
      </c>
      <c r="B18" s="84">
        <v>0</v>
      </c>
      <c r="C18" s="84">
        <v>0</v>
      </c>
      <c r="D18" s="84">
        <v>0</v>
      </c>
      <c r="E18" s="137">
        <v>0</v>
      </c>
      <c r="F18" s="137">
        <v>0</v>
      </c>
    </row>
    <row r="19" spans="1:9" s="79" customFormat="1" ht="15.75" customHeight="1" x14ac:dyDescent="0.25">
      <c r="A19" s="5" t="s">
        <v>46</v>
      </c>
      <c r="B19" s="81">
        <v>503804.75</v>
      </c>
      <c r="C19" s="83">
        <v>775400</v>
      </c>
      <c r="D19" s="82">
        <v>766570.25</v>
      </c>
      <c r="E19" s="134">
        <f>D19/B19*100</f>
        <v>152.15621726472409</v>
      </c>
      <c r="F19" s="134">
        <f t="shared" si="0"/>
        <v>98.861265153469176</v>
      </c>
    </row>
    <row r="20" spans="1:9" s="79" customFormat="1" ht="15.75" customHeight="1" x14ac:dyDescent="0.25">
      <c r="A20" s="5" t="s">
        <v>17</v>
      </c>
      <c r="B20" s="81">
        <v>404500.63</v>
      </c>
      <c r="C20" s="81">
        <v>667000</v>
      </c>
      <c r="D20" s="82">
        <v>656973.98</v>
      </c>
      <c r="E20" s="134">
        <f>D20/B20*100</f>
        <v>162.41605853617583</v>
      </c>
      <c r="F20" s="134">
        <f t="shared" si="0"/>
        <v>98.496848575712136</v>
      </c>
    </row>
    <row r="21" spans="1:9" ht="14.25" customHeight="1" x14ac:dyDescent="0.25">
      <c r="A21" s="15" t="s">
        <v>18</v>
      </c>
      <c r="B21" s="41">
        <f>404500.63</f>
        <v>404500.63</v>
      </c>
      <c r="C21" s="41">
        <v>667000</v>
      </c>
      <c r="D21" s="42">
        <v>656973.98</v>
      </c>
      <c r="E21" s="134">
        <f>D21/B21*100</f>
        <v>162.41605853617583</v>
      </c>
      <c r="F21" s="134">
        <f t="shared" si="0"/>
        <v>98.496848575712136</v>
      </c>
    </row>
    <row r="22" spans="1:9" s="79" customFormat="1" x14ac:dyDescent="0.25">
      <c r="A22" s="5" t="s">
        <v>19</v>
      </c>
      <c r="B22" s="81">
        <v>93327.12</v>
      </c>
      <c r="C22" s="83">
        <v>73000</v>
      </c>
      <c r="D22" s="82">
        <v>98053.68</v>
      </c>
      <c r="E22" s="134">
        <f>D22/B22*100</f>
        <v>105.06450858014263</v>
      </c>
      <c r="F22" s="134">
        <f t="shared" si="0"/>
        <v>134.32010958904107</v>
      </c>
    </row>
    <row r="23" spans="1:9" x14ac:dyDescent="0.25">
      <c r="A23" s="16" t="s">
        <v>20</v>
      </c>
      <c r="B23" s="41">
        <v>93327.12</v>
      </c>
      <c r="C23" s="84">
        <v>73000</v>
      </c>
      <c r="D23" s="42">
        <v>98053.68</v>
      </c>
      <c r="E23" s="134">
        <f>D23/B23*100</f>
        <v>105.06450858014263</v>
      </c>
      <c r="F23" s="134">
        <f t="shared" si="0"/>
        <v>134.32010958904107</v>
      </c>
    </row>
    <row r="24" spans="1:9" s="79" customFormat="1" x14ac:dyDescent="0.25">
      <c r="A24" s="5" t="s">
        <v>162</v>
      </c>
      <c r="B24" s="81">
        <v>0</v>
      </c>
      <c r="C24" s="83">
        <v>0</v>
      </c>
      <c r="D24" s="82">
        <v>0</v>
      </c>
      <c r="E24" s="138">
        <v>0</v>
      </c>
      <c r="F24" s="138">
        <v>0</v>
      </c>
    </row>
    <row r="25" spans="1:9" x14ac:dyDescent="0.25">
      <c r="A25" s="16" t="s">
        <v>163</v>
      </c>
      <c r="B25" s="41">
        <v>0</v>
      </c>
      <c r="C25" s="84">
        <v>0</v>
      </c>
      <c r="D25" s="42">
        <v>0</v>
      </c>
      <c r="E25" s="139">
        <v>0</v>
      </c>
      <c r="F25" s="139">
        <v>0</v>
      </c>
    </row>
    <row r="26" spans="1:9" s="79" customFormat="1" ht="15.75" customHeight="1" x14ac:dyDescent="0.25">
      <c r="A26" s="5" t="s">
        <v>164</v>
      </c>
      <c r="B26" s="81">
        <v>5977</v>
      </c>
      <c r="C26" s="81">
        <v>35400</v>
      </c>
      <c r="D26" s="82">
        <v>11542.59</v>
      </c>
      <c r="E26" s="134">
        <f>D26/B26*100</f>
        <v>193.11678099380961</v>
      </c>
      <c r="F26" s="134">
        <f t="shared" si="0"/>
        <v>32.606186440677966</v>
      </c>
    </row>
    <row r="27" spans="1:9" x14ac:dyDescent="0.25">
      <c r="A27" s="15" t="s">
        <v>169</v>
      </c>
      <c r="B27" s="41">
        <v>5977</v>
      </c>
      <c r="C27" s="41">
        <v>35400</v>
      </c>
      <c r="D27" s="42">
        <v>11549.59</v>
      </c>
      <c r="E27" s="134">
        <f>D27/B27*100</f>
        <v>193.23389660364731</v>
      </c>
      <c r="F27" s="134">
        <f t="shared" si="0"/>
        <v>32.625960451977406</v>
      </c>
    </row>
    <row r="28" spans="1:9" s="79" customFormat="1" x14ac:dyDescent="0.25">
      <c r="A28" s="5" t="s">
        <v>165</v>
      </c>
      <c r="B28" s="83">
        <v>0</v>
      </c>
      <c r="C28" s="83">
        <v>0</v>
      </c>
      <c r="D28" s="83">
        <v>0</v>
      </c>
      <c r="E28" s="136">
        <v>0</v>
      </c>
      <c r="F28" s="136">
        <v>0</v>
      </c>
    </row>
    <row r="29" spans="1:9" x14ac:dyDescent="0.25">
      <c r="A29" s="16" t="s">
        <v>166</v>
      </c>
      <c r="B29" s="84">
        <v>0</v>
      </c>
      <c r="C29" s="84">
        <v>0</v>
      </c>
      <c r="D29" s="84">
        <v>0</v>
      </c>
      <c r="E29" s="137">
        <v>0</v>
      </c>
      <c r="F29" s="137">
        <v>0</v>
      </c>
    </row>
    <row r="30" spans="1:9" s="79" customFormat="1" ht="25.5" x14ac:dyDescent="0.25">
      <c r="A30" s="5" t="s">
        <v>168</v>
      </c>
      <c r="B30" s="83">
        <v>0</v>
      </c>
      <c r="C30" s="83">
        <v>0</v>
      </c>
      <c r="D30" s="83">
        <v>0</v>
      </c>
      <c r="E30" s="136">
        <v>0</v>
      </c>
      <c r="F30" s="136">
        <v>0</v>
      </c>
    </row>
    <row r="31" spans="1:9" ht="25.5" x14ac:dyDescent="0.25">
      <c r="A31" s="16" t="s">
        <v>167</v>
      </c>
      <c r="B31" s="84">
        <v>0</v>
      </c>
      <c r="C31" s="84">
        <v>0</v>
      </c>
      <c r="D31" s="84">
        <v>0</v>
      </c>
      <c r="E31" s="137">
        <v>0</v>
      </c>
      <c r="F31" s="137">
        <v>0</v>
      </c>
    </row>
    <row r="32" spans="1:9" ht="15" customHeight="1" x14ac:dyDescent="0.25">
      <c r="A32" s="23"/>
      <c r="B32" s="23"/>
      <c r="C32" s="23"/>
      <c r="D32" s="23"/>
      <c r="E32" s="23"/>
      <c r="F32" s="23"/>
      <c r="G32" s="23"/>
      <c r="H32" s="23"/>
      <c r="I32" s="23"/>
    </row>
    <row r="33" spans="1:9" x14ac:dyDescent="0.25">
      <c r="A33" s="23"/>
      <c r="B33" s="23"/>
      <c r="C33" s="23"/>
      <c r="D33" s="23"/>
      <c r="E33" s="23"/>
      <c r="F33" s="23"/>
      <c r="G33" s="23"/>
      <c r="H33" s="23"/>
      <c r="I33" s="23"/>
    </row>
    <row r="34" spans="1:9" x14ac:dyDescent="0.25">
      <c r="A34" s="23"/>
      <c r="B34" s="23"/>
      <c r="C34" s="23"/>
      <c r="D34" s="23"/>
      <c r="E34" s="23"/>
      <c r="F34" s="23"/>
      <c r="G34" s="23"/>
      <c r="H34" s="23"/>
      <c r="I34" s="23"/>
    </row>
  </sheetData>
  <mergeCells count="1">
    <mergeCell ref="A2:F2"/>
  </mergeCells>
  <pageMargins left="0.7" right="0.7" top="0.75" bottom="0.75" header="0.3" footer="0.3"/>
  <pageSetup paperSize="9" scale="7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F12"/>
  <sheetViews>
    <sheetView workbookViewId="0">
      <selection activeCell="F6" sqref="F6"/>
    </sheetView>
  </sheetViews>
  <sheetFormatPr defaultRowHeight="15" x14ac:dyDescent="0.25"/>
  <cols>
    <col min="1" max="1" width="37.7109375" customWidth="1"/>
    <col min="2" max="4" width="25.28515625" customWidth="1"/>
    <col min="5" max="6" width="15.7109375" customWidth="1"/>
  </cols>
  <sheetData>
    <row r="1" spans="1:6" ht="18" x14ac:dyDescent="0.25">
      <c r="A1" s="3"/>
      <c r="B1" s="3"/>
      <c r="C1" s="3"/>
      <c r="D1" s="4"/>
      <c r="E1" s="4"/>
      <c r="F1" s="4"/>
    </row>
    <row r="2" spans="1:6" ht="15.75" customHeight="1" x14ac:dyDescent="0.25">
      <c r="A2" s="151" t="s">
        <v>40</v>
      </c>
      <c r="B2" s="151"/>
      <c r="C2" s="151"/>
      <c r="D2" s="151"/>
      <c r="E2" s="151"/>
      <c r="F2" s="151"/>
    </row>
    <row r="3" spans="1:6" ht="18" x14ac:dyDescent="0.25">
      <c r="A3" s="39"/>
      <c r="B3" s="39"/>
      <c r="C3" s="39"/>
      <c r="D3" s="40"/>
      <c r="E3" s="40"/>
      <c r="F3" s="40"/>
    </row>
    <row r="4" spans="1:6" ht="25.5" x14ac:dyDescent="0.25">
      <c r="A4" s="27" t="s">
        <v>8</v>
      </c>
      <c r="B4" s="27" t="s">
        <v>84</v>
      </c>
      <c r="C4" s="27" t="s">
        <v>83</v>
      </c>
      <c r="D4" s="27" t="s">
        <v>85</v>
      </c>
      <c r="E4" s="27" t="s">
        <v>23</v>
      </c>
      <c r="F4" s="27" t="s">
        <v>48</v>
      </c>
    </row>
    <row r="5" spans="1:6" x14ac:dyDescent="0.25">
      <c r="A5" s="29">
        <v>1</v>
      </c>
      <c r="B5" s="29">
        <v>2</v>
      </c>
      <c r="C5" s="29">
        <v>3</v>
      </c>
      <c r="D5" s="29">
        <v>4</v>
      </c>
      <c r="E5" s="29" t="s">
        <v>222</v>
      </c>
      <c r="F5" s="29" t="s">
        <v>223</v>
      </c>
    </row>
    <row r="6" spans="1:6" ht="15.75" customHeight="1" x14ac:dyDescent="0.25">
      <c r="A6" s="105" t="s">
        <v>46</v>
      </c>
      <c r="B6" s="106">
        <v>503804.75</v>
      </c>
      <c r="C6" s="107">
        <v>775400</v>
      </c>
      <c r="D6" s="108">
        <v>766570.25</v>
      </c>
      <c r="E6" s="109">
        <f>D6/B6*100</f>
        <v>152.15621726472409</v>
      </c>
      <c r="F6" s="109">
        <f>D6/C6*100</f>
        <v>98.861265153469176</v>
      </c>
    </row>
    <row r="7" spans="1:6" ht="15.75" customHeight="1" x14ac:dyDescent="0.25">
      <c r="A7" s="105" t="s">
        <v>170</v>
      </c>
      <c r="B7" s="110">
        <v>503804.75</v>
      </c>
      <c r="C7" s="110">
        <v>775400</v>
      </c>
      <c r="D7" s="111">
        <v>766570.25</v>
      </c>
      <c r="E7" s="109">
        <f>D7/B7*100</f>
        <v>152.15621726472409</v>
      </c>
      <c r="F7" s="109">
        <f t="shared" ref="F7:F8" si="0">D7/C7*100</f>
        <v>98.861265153469176</v>
      </c>
    </row>
    <row r="8" spans="1:6" x14ac:dyDescent="0.25">
      <c r="A8" s="112" t="s">
        <v>171</v>
      </c>
      <c r="B8" s="110">
        <v>503804.75</v>
      </c>
      <c r="C8" s="110">
        <v>775400</v>
      </c>
      <c r="D8" s="111">
        <v>766570.25</v>
      </c>
      <c r="E8" s="109">
        <f>D8/B8*100</f>
        <v>152.15621726472409</v>
      </c>
      <c r="F8" s="109">
        <f t="shared" si="0"/>
        <v>98.861265153469176</v>
      </c>
    </row>
    <row r="10" spans="1:6" x14ac:dyDescent="0.25">
      <c r="A10" s="23"/>
      <c r="B10" s="23"/>
      <c r="C10" s="23"/>
      <c r="D10" s="23"/>
      <c r="E10" s="23"/>
      <c r="F10" s="23"/>
    </row>
    <row r="11" spans="1:6" x14ac:dyDescent="0.25">
      <c r="A11" s="23"/>
      <c r="B11" s="23"/>
      <c r="C11" s="23"/>
      <c r="D11" s="23"/>
      <c r="E11" s="23"/>
      <c r="F11" s="23"/>
    </row>
    <row r="12" spans="1:6" x14ac:dyDescent="0.25">
      <c r="A12" s="23"/>
      <c r="B12" s="23"/>
      <c r="C12" s="23"/>
      <c r="D12" s="23"/>
      <c r="E12" s="23"/>
      <c r="F12" s="23"/>
    </row>
  </sheetData>
  <mergeCells count="1">
    <mergeCell ref="A2:F2"/>
  </mergeCells>
  <pageMargins left="0.7" right="0.7" top="0.75" bottom="0.75" header="0.3" footer="0.3"/>
  <pageSetup paperSize="9" scale="7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J14"/>
  <sheetViews>
    <sheetView workbookViewId="0">
      <selection activeCell="A10" sqref="A10:D10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8.42578125" customWidth="1"/>
    <col min="4" max="4" width="5.42578125" bestFit="1" customWidth="1"/>
    <col min="5" max="8" width="25.28515625" customWidth="1"/>
    <col min="9" max="10" width="15.7109375" customWidth="1"/>
  </cols>
  <sheetData>
    <row r="1" spans="1:10" ht="18" customHeight="1" x14ac:dyDescent="0.25">
      <c r="A1" s="3"/>
      <c r="B1" s="3"/>
      <c r="C1" s="3"/>
      <c r="D1" s="3"/>
      <c r="E1" s="3"/>
      <c r="F1" s="3"/>
      <c r="G1" s="3"/>
      <c r="H1" s="3"/>
      <c r="I1" s="3"/>
      <c r="J1" s="3"/>
    </row>
    <row r="2" spans="1:10" ht="15.75" customHeight="1" x14ac:dyDescent="0.25">
      <c r="A2" s="151" t="s">
        <v>12</v>
      </c>
      <c r="B2" s="151"/>
      <c r="C2" s="151"/>
      <c r="D2" s="151"/>
      <c r="E2" s="151"/>
      <c r="F2" s="151"/>
      <c r="G2" s="151"/>
      <c r="H2" s="151"/>
      <c r="I2" s="151"/>
      <c r="J2" s="151"/>
    </row>
    <row r="3" spans="1:10" ht="18" x14ac:dyDescent="0.25">
      <c r="A3" s="39"/>
      <c r="B3" s="39"/>
      <c r="C3" s="39"/>
      <c r="D3" s="39"/>
      <c r="E3" s="39"/>
      <c r="F3" s="39"/>
      <c r="G3" s="39"/>
      <c r="H3" s="40"/>
      <c r="I3" s="40"/>
      <c r="J3" s="40"/>
    </row>
    <row r="4" spans="1:10" ht="18" customHeight="1" x14ac:dyDescent="0.25">
      <c r="A4" s="151" t="s">
        <v>51</v>
      </c>
      <c r="B4" s="151"/>
      <c r="C4" s="151"/>
      <c r="D4" s="151"/>
      <c r="E4" s="151"/>
      <c r="F4" s="151"/>
      <c r="G4" s="151"/>
      <c r="H4" s="151"/>
      <c r="I4" s="151"/>
      <c r="J4" s="151"/>
    </row>
    <row r="5" spans="1:10" ht="15.75" customHeight="1" x14ac:dyDescent="0.25">
      <c r="A5" s="151" t="s">
        <v>41</v>
      </c>
      <c r="B5" s="151"/>
      <c r="C5" s="151"/>
      <c r="D5" s="151"/>
      <c r="E5" s="151"/>
      <c r="F5" s="151"/>
      <c r="G5" s="151"/>
      <c r="H5" s="151"/>
      <c r="I5" s="151"/>
      <c r="J5" s="151"/>
    </row>
    <row r="6" spans="1:10" ht="18" x14ac:dyDescent="0.25">
      <c r="A6" s="39"/>
      <c r="B6" s="39"/>
      <c r="C6" s="39"/>
      <c r="D6" s="39"/>
      <c r="E6" s="39"/>
      <c r="F6" s="39"/>
      <c r="G6" s="39"/>
      <c r="H6" s="40"/>
      <c r="I6" s="40"/>
      <c r="J6" s="40"/>
    </row>
    <row r="7" spans="1:10" ht="25.5" customHeight="1" x14ac:dyDescent="0.25">
      <c r="A7" s="168" t="s">
        <v>8</v>
      </c>
      <c r="B7" s="169"/>
      <c r="C7" s="169"/>
      <c r="D7" s="169"/>
      <c r="E7" s="170"/>
      <c r="F7" s="30" t="s">
        <v>89</v>
      </c>
      <c r="G7" s="30" t="s">
        <v>224</v>
      </c>
      <c r="H7" s="30" t="s">
        <v>86</v>
      </c>
      <c r="I7" s="30" t="s">
        <v>23</v>
      </c>
      <c r="J7" s="30" t="s">
        <v>48</v>
      </c>
    </row>
    <row r="8" spans="1:10" x14ac:dyDescent="0.25">
      <c r="A8" s="168">
        <v>1</v>
      </c>
      <c r="B8" s="169"/>
      <c r="C8" s="169"/>
      <c r="D8" s="169"/>
      <c r="E8" s="170"/>
      <c r="F8" s="31">
        <v>2</v>
      </c>
      <c r="G8" s="31">
        <v>3</v>
      </c>
      <c r="H8" s="31">
        <v>4</v>
      </c>
      <c r="I8" s="31" t="s">
        <v>222</v>
      </c>
      <c r="J8" s="31" t="s">
        <v>223</v>
      </c>
    </row>
    <row r="9" spans="1:10" ht="25.5" x14ac:dyDescent="0.25">
      <c r="A9" s="172">
        <v>8</v>
      </c>
      <c r="B9" s="173"/>
      <c r="C9" s="173"/>
      <c r="D9" s="174"/>
      <c r="E9" s="5" t="s">
        <v>9</v>
      </c>
      <c r="F9" s="41">
        <v>0</v>
      </c>
      <c r="G9" s="41">
        <v>0</v>
      </c>
      <c r="H9" s="41">
        <v>0</v>
      </c>
      <c r="I9" s="41">
        <v>0</v>
      </c>
      <c r="J9" s="41">
        <v>0</v>
      </c>
    </row>
    <row r="10" spans="1:10" ht="25.5" x14ac:dyDescent="0.25">
      <c r="A10" s="175">
        <v>5</v>
      </c>
      <c r="B10" s="176"/>
      <c r="C10" s="176"/>
      <c r="D10" s="177"/>
      <c r="E10" s="10" t="s">
        <v>10</v>
      </c>
      <c r="F10" s="41">
        <v>0</v>
      </c>
      <c r="G10" s="41">
        <v>0</v>
      </c>
      <c r="H10" s="41">
        <v>0</v>
      </c>
      <c r="I10" s="41">
        <v>0</v>
      </c>
      <c r="J10" s="41">
        <v>0</v>
      </c>
    </row>
    <row r="12" spans="1:10" x14ac:dyDescent="0.25">
      <c r="A12" s="23"/>
      <c r="B12" s="23"/>
      <c r="C12" s="23"/>
      <c r="D12" s="23"/>
      <c r="E12" s="23"/>
      <c r="F12" s="23"/>
      <c r="G12" s="23"/>
      <c r="H12" s="23"/>
      <c r="I12" s="23"/>
      <c r="J12" s="23"/>
    </row>
    <row r="13" spans="1:10" x14ac:dyDescent="0.25">
      <c r="A13" s="23"/>
      <c r="B13" s="23"/>
      <c r="C13" s="23"/>
      <c r="D13" s="23"/>
      <c r="E13" s="23"/>
      <c r="F13" s="23"/>
      <c r="G13" s="23"/>
      <c r="H13" s="23"/>
      <c r="I13" s="23"/>
      <c r="J13" s="23"/>
    </row>
    <row r="14" spans="1:10" x14ac:dyDescent="0.25">
      <c r="A14" s="23"/>
      <c r="B14" s="23"/>
      <c r="C14" s="23"/>
      <c r="D14" s="23"/>
      <c r="E14" s="23"/>
      <c r="F14" s="23"/>
      <c r="G14" s="23"/>
      <c r="H14" s="23"/>
      <c r="I14" s="23"/>
      <c r="J14" s="23"/>
    </row>
  </sheetData>
  <mergeCells count="7">
    <mergeCell ref="A9:D9"/>
    <mergeCell ref="A10:D10"/>
    <mergeCell ref="A7:E7"/>
    <mergeCell ref="A8:E8"/>
    <mergeCell ref="A2:J2"/>
    <mergeCell ref="A4:J4"/>
    <mergeCell ref="A5:J5"/>
  </mergeCells>
  <pageMargins left="0.7" right="0.7" top="0.75" bottom="0.75" header="0.3" footer="0.3"/>
  <pageSetup paperSize="9" scale="6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F10"/>
  <sheetViews>
    <sheetView workbookViewId="0">
      <selection activeCell="F6" sqref="F6"/>
    </sheetView>
  </sheetViews>
  <sheetFormatPr defaultRowHeight="15" x14ac:dyDescent="0.25"/>
  <cols>
    <col min="1" max="1" width="37.7109375" customWidth="1"/>
    <col min="2" max="4" width="25.28515625" customWidth="1"/>
    <col min="5" max="6" width="15.7109375" customWidth="1"/>
  </cols>
  <sheetData>
    <row r="1" spans="1:6" ht="18" x14ac:dyDescent="0.25">
      <c r="A1" s="3"/>
      <c r="B1" s="3"/>
      <c r="C1" s="3"/>
      <c r="D1" s="4"/>
      <c r="E1" s="4"/>
      <c r="F1" s="4"/>
    </row>
    <row r="2" spans="1:6" ht="15.75" customHeight="1" x14ac:dyDescent="0.25">
      <c r="A2" s="151" t="s">
        <v>42</v>
      </c>
      <c r="B2" s="151"/>
      <c r="C2" s="151"/>
      <c r="D2" s="151"/>
      <c r="E2" s="151"/>
      <c r="F2" s="151"/>
    </row>
    <row r="3" spans="1:6" ht="18" x14ac:dyDescent="0.25">
      <c r="A3" s="39"/>
      <c r="B3" s="39"/>
      <c r="C3" s="39"/>
      <c r="D3" s="40"/>
      <c r="E3" s="40"/>
      <c r="F3" s="40"/>
    </row>
    <row r="4" spans="1:6" ht="25.5" x14ac:dyDescent="0.25">
      <c r="A4" s="27" t="s">
        <v>8</v>
      </c>
      <c r="B4" s="27" t="s">
        <v>89</v>
      </c>
      <c r="C4" s="27" t="s">
        <v>224</v>
      </c>
      <c r="D4" s="27" t="s">
        <v>86</v>
      </c>
      <c r="E4" s="27" t="s">
        <v>23</v>
      </c>
      <c r="F4" s="27" t="s">
        <v>48</v>
      </c>
    </row>
    <row r="5" spans="1:6" x14ac:dyDescent="0.25">
      <c r="A5" s="27">
        <v>1</v>
      </c>
      <c r="B5" s="27">
        <v>2</v>
      </c>
      <c r="C5" s="27">
        <v>3</v>
      </c>
      <c r="D5" s="27">
        <v>4</v>
      </c>
      <c r="E5" s="27" t="s">
        <v>222</v>
      </c>
      <c r="F5" s="27" t="s">
        <v>223</v>
      </c>
    </row>
    <row r="6" spans="1:6" x14ac:dyDescent="0.25">
      <c r="A6" s="5" t="s">
        <v>43</v>
      </c>
      <c r="B6" s="41">
        <v>0</v>
      </c>
      <c r="C6" s="41">
        <v>0</v>
      </c>
      <c r="D6" s="41">
        <v>0</v>
      </c>
      <c r="E6" s="41">
        <v>0</v>
      </c>
      <c r="F6" s="41">
        <v>0</v>
      </c>
    </row>
    <row r="7" spans="1:6" ht="15.75" customHeight="1" x14ac:dyDescent="0.25">
      <c r="A7" s="5" t="s">
        <v>44</v>
      </c>
      <c r="B7" s="41">
        <v>0</v>
      </c>
      <c r="C7" s="41">
        <v>0</v>
      </c>
      <c r="D7" s="41">
        <v>0</v>
      </c>
      <c r="E7" s="41">
        <v>0</v>
      </c>
      <c r="F7" s="41">
        <v>0</v>
      </c>
    </row>
    <row r="8" spans="1:6" ht="15.75" customHeight="1" x14ac:dyDescent="0.25">
      <c r="A8" s="5" t="s">
        <v>17</v>
      </c>
      <c r="B8" s="41">
        <v>0</v>
      </c>
      <c r="C8" s="41">
        <v>0</v>
      </c>
      <c r="D8" s="41">
        <v>0</v>
      </c>
      <c r="E8" s="41">
        <v>0</v>
      </c>
      <c r="F8" s="41">
        <v>0</v>
      </c>
    </row>
    <row r="10" spans="1:6" x14ac:dyDescent="0.25">
      <c r="A10" s="32"/>
      <c r="B10" s="32"/>
      <c r="C10" s="32"/>
      <c r="D10" s="32"/>
      <c r="E10" s="32"/>
      <c r="F10" s="32"/>
    </row>
  </sheetData>
  <mergeCells count="1">
    <mergeCell ref="A2:F2"/>
  </mergeCells>
  <pageMargins left="0.7" right="0.7" top="0.75" bottom="0.75" header="0.3" footer="0.3"/>
  <pageSetup paperSize="9" scale="77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G132"/>
  <sheetViews>
    <sheetView tabSelected="1" zoomScale="91" zoomScaleNormal="91" workbookViewId="0">
      <pane xSplit="1" topLeftCell="B1" activePane="topRight" state="frozen"/>
      <selection pane="topRight" activeCell="B19" sqref="B19"/>
    </sheetView>
  </sheetViews>
  <sheetFormatPr defaultColWidth="8.85546875" defaultRowHeight="15" x14ac:dyDescent="0.25"/>
  <cols>
    <col min="1" max="1" width="35.28515625" style="46" customWidth="1"/>
    <col min="2" max="2" width="34.28515625" style="46" customWidth="1"/>
    <col min="3" max="4" width="25.28515625" style="46" customWidth="1"/>
    <col min="5" max="5" width="15.85546875" style="46" customWidth="1"/>
    <col min="6" max="6" width="16.140625" style="46" customWidth="1"/>
    <col min="7" max="7" width="19.28515625" style="46" customWidth="1"/>
    <col min="8" max="10" width="12.28515625" style="46" customWidth="1"/>
    <col min="11" max="16384" width="8.85546875" style="46"/>
  </cols>
  <sheetData>
    <row r="1" spans="1:7" ht="18.75" x14ac:dyDescent="0.25">
      <c r="A1" s="43"/>
      <c r="B1" s="44"/>
      <c r="C1" s="44"/>
      <c r="D1" s="44"/>
      <c r="E1" s="45"/>
    </row>
    <row r="2" spans="1:7" ht="15.75" x14ac:dyDescent="0.25">
      <c r="A2" s="178" t="s">
        <v>11</v>
      </c>
      <c r="B2" s="179"/>
      <c r="C2" s="179"/>
      <c r="D2" s="179"/>
      <c r="E2" s="179"/>
    </row>
    <row r="3" spans="1:7" ht="12.75" customHeight="1" x14ac:dyDescent="0.25">
      <c r="A3" s="44"/>
      <c r="B3" s="44"/>
      <c r="C3" s="44"/>
      <c r="D3" s="44"/>
      <c r="E3" s="45"/>
    </row>
    <row r="4" spans="1:7" ht="25.5" x14ac:dyDescent="0.25">
      <c r="A4" s="47" t="s">
        <v>62</v>
      </c>
      <c r="B4" s="47" t="s">
        <v>63</v>
      </c>
      <c r="C4" s="48" t="s">
        <v>224</v>
      </c>
      <c r="D4" s="47" t="s">
        <v>85</v>
      </c>
      <c r="E4" s="47" t="s">
        <v>23</v>
      </c>
    </row>
    <row r="5" spans="1:7" s="50" customFormat="1" ht="11.25" x14ac:dyDescent="0.2">
      <c r="A5" s="49">
        <v>1</v>
      </c>
      <c r="B5" s="49">
        <v>2</v>
      </c>
      <c r="C5" s="49">
        <v>3</v>
      </c>
      <c r="D5" s="49">
        <v>4</v>
      </c>
      <c r="E5" s="49" t="s">
        <v>231</v>
      </c>
    </row>
    <row r="6" spans="1:7" ht="15.75" x14ac:dyDescent="0.25">
      <c r="A6" s="53" t="s">
        <v>232</v>
      </c>
      <c r="B6" s="51" t="s">
        <v>214</v>
      </c>
      <c r="C6" s="52">
        <v>775400</v>
      </c>
      <c r="D6" s="52">
        <v>766570.25</v>
      </c>
      <c r="E6" s="132">
        <f t="shared" ref="E6:E49" si="0">D6/C6*100</f>
        <v>98.861265153469176</v>
      </c>
    </row>
    <row r="7" spans="1:7" ht="15.75" x14ac:dyDescent="0.25">
      <c r="A7" s="87" t="s">
        <v>211</v>
      </c>
      <c r="B7" s="59" t="s">
        <v>68</v>
      </c>
      <c r="C7" s="52">
        <v>667000</v>
      </c>
      <c r="D7" s="52">
        <v>656973.98</v>
      </c>
      <c r="E7" s="132">
        <f t="shared" si="0"/>
        <v>98.496848575712136</v>
      </c>
    </row>
    <row r="8" spans="1:7" ht="15.75" x14ac:dyDescent="0.25">
      <c r="A8" s="86" t="s">
        <v>67</v>
      </c>
      <c r="B8" s="59" t="s">
        <v>68</v>
      </c>
      <c r="C8" s="121">
        <v>667000</v>
      </c>
      <c r="D8" s="121">
        <v>656973.98</v>
      </c>
      <c r="E8" s="132">
        <f t="shared" si="0"/>
        <v>98.496848575712136</v>
      </c>
      <c r="F8" s="60"/>
      <c r="G8" s="60"/>
    </row>
    <row r="9" spans="1:7" s="55" customFormat="1" ht="15.75" x14ac:dyDescent="0.25">
      <c r="A9" s="54" t="s">
        <v>215</v>
      </c>
      <c r="B9" s="51" t="s">
        <v>65</v>
      </c>
      <c r="C9" s="120">
        <v>667000</v>
      </c>
      <c r="D9" s="124">
        <v>656973.98</v>
      </c>
      <c r="E9" s="132">
        <f t="shared" si="0"/>
        <v>98.496848575712136</v>
      </c>
    </row>
    <row r="10" spans="1:7" ht="25.5" x14ac:dyDescent="0.25">
      <c r="A10" s="56" t="s">
        <v>216</v>
      </c>
      <c r="B10" s="51" t="s">
        <v>66</v>
      </c>
      <c r="C10" s="120">
        <v>499300</v>
      </c>
      <c r="D10" s="120">
        <v>496779.9</v>
      </c>
      <c r="E10" s="132">
        <f t="shared" si="0"/>
        <v>99.495273382735832</v>
      </c>
      <c r="F10" s="57"/>
      <c r="G10" s="57"/>
    </row>
    <row r="11" spans="1:7" ht="15.75" x14ac:dyDescent="0.25">
      <c r="A11" s="63" t="s">
        <v>69</v>
      </c>
      <c r="B11" s="61" t="s">
        <v>5</v>
      </c>
      <c r="C11" s="52">
        <v>412800</v>
      </c>
      <c r="D11" s="52">
        <v>417086.57</v>
      </c>
      <c r="E11" s="132">
        <f t="shared" si="0"/>
        <v>101.0384132751938</v>
      </c>
    </row>
    <row r="12" spans="1:7" x14ac:dyDescent="0.25">
      <c r="A12" s="85" t="s">
        <v>176</v>
      </c>
      <c r="B12" s="61" t="s">
        <v>33</v>
      </c>
      <c r="C12" s="52">
        <v>0</v>
      </c>
      <c r="D12" s="52">
        <v>334999.59999999998</v>
      </c>
      <c r="E12" s="133">
        <v>0</v>
      </c>
    </row>
    <row r="13" spans="1:7" x14ac:dyDescent="0.25">
      <c r="A13" s="85" t="s">
        <v>172</v>
      </c>
      <c r="B13" s="61" t="s">
        <v>175</v>
      </c>
      <c r="C13" s="52">
        <v>0</v>
      </c>
      <c r="D13" s="52">
        <v>0</v>
      </c>
      <c r="E13" s="133">
        <v>0</v>
      </c>
    </row>
    <row r="14" spans="1:7" x14ac:dyDescent="0.25">
      <c r="A14" s="85" t="s">
        <v>173</v>
      </c>
      <c r="B14" s="61" t="s">
        <v>105</v>
      </c>
      <c r="C14" s="52">
        <v>0</v>
      </c>
      <c r="D14" s="52">
        <v>30258.2</v>
      </c>
      <c r="E14" s="133">
        <v>0</v>
      </c>
    </row>
    <row r="15" spans="1:7" ht="25.5" x14ac:dyDescent="0.25">
      <c r="A15" s="85" t="s">
        <v>174</v>
      </c>
      <c r="B15" s="61" t="s">
        <v>107</v>
      </c>
      <c r="C15" s="52">
        <v>0</v>
      </c>
      <c r="D15" s="52">
        <v>51828.77</v>
      </c>
      <c r="E15" s="133">
        <v>0</v>
      </c>
    </row>
    <row r="16" spans="1:7" ht="15.75" x14ac:dyDescent="0.25">
      <c r="A16" s="63" t="s">
        <v>70</v>
      </c>
      <c r="B16" s="61" t="s">
        <v>13</v>
      </c>
      <c r="C16" s="52">
        <v>85200</v>
      </c>
      <c r="D16" s="52">
        <v>78351.92</v>
      </c>
      <c r="E16" s="132">
        <f t="shared" si="0"/>
        <v>91.962347417840377</v>
      </c>
    </row>
    <row r="17" spans="1:5" ht="25.5" x14ac:dyDescent="0.25">
      <c r="A17" s="85" t="s">
        <v>177</v>
      </c>
      <c r="B17" s="61" t="s">
        <v>108</v>
      </c>
      <c r="C17" s="52">
        <v>0</v>
      </c>
      <c r="D17" s="52">
        <v>6095.77</v>
      </c>
      <c r="E17" s="133">
        <v>0</v>
      </c>
    </row>
    <row r="18" spans="1:5" x14ac:dyDescent="0.25">
      <c r="A18" s="85" t="s">
        <v>178</v>
      </c>
      <c r="B18" s="61" t="s">
        <v>109</v>
      </c>
      <c r="C18" s="52">
        <v>0</v>
      </c>
      <c r="D18" s="52">
        <v>2476.36</v>
      </c>
      <c r="E18" s="133">
        <v>0</v>
      </c>
    </row>
    <row r="19" spans="1:5" x14ac:dyDescent="0.25">
      <c r="A19" s="85" t="s">
        <v>179</v>
      </c>
      <c r="B19" s="61" t="s">
        <v>110</v>
      </c>
      <c r="C19" s="52">
        <v>0</v>
      </c>
      <c r="D19" s="52">
        <v>0</v>
      </c>
      <c r="E19" s="133">
        <v>0</v>
      </c>
    </row>
    <row r="20" spans="1:5" x14ac:dyDescent="0.25">
      <c r="A20" s="85" t="s">
        <v>180</v>
      </c>
      <c r="B20" s="61" t="s">
        <v>112</v>
      </c>
      <c r="C20" s="52">
        <v>0</v>
      </c>
      <c r="D20" s="52">
        <v>2160.15</v>
      </c>
      <c r="E20" s="133">
        <v>0</v>
      </c>
    </row>
    <row r="21" spans="1:5" x14ac:dyDescent="0.25">
      <c r="A21" s="85" t="s">
        <v>181</v>
      </c>
      <c r="B21" s="61" t="s">
        <v>113</v>
      </c>
      <c r="C21" s="52">
        <v>0</v>
      </c>
      <c r="D21" s="52">
        <v>779.03</v>
      </c>
      <c r="E21" s="133">
        <v>0</v>
      </c>
    </row>
    <row r="22" spans="1:5" x14ac:dyDescent="0.25">
      <c r="A22" s="85" t="s">
        <v>182</v>
      </c>
      <c r="B22" s="61" t="s">
        <v>114</v>
      </c>
      <c r="C22" s="52">
        <v>0</v>
      </c>
      <c r="D22" s="52">
        <v>14263.79</v>
      </c>
      <c r="E22" s="133">
        <v>0</v>
      </c>
    </row>
    <row r="23" spans="1:5" ht="25.5" x14ac:dyDescent="0.25">
      <c r="A23" s="85" t="s">
        <v>183</v>
      </c>
      <c r="B23" s="61" t="s">
        <v>115</v>
      </c>
      <c r="C23" s="52">
        <v>0</v>
      </c>
      <c r="D23" s="52">
        <v>3790.43</v>
      </c>
      <c r="E23" s="133">
        <v>0</v>
      </c>
    </row>
    <row r="24" spans="1:5" x14ac:dyDescent="0.25">
      <c r="A24" s="85" t="s">
        <v>184</v>
      </c>
      <c r="B24" s="61" t="s">
        <v>116</v>
      </c>
      <c r="C24" s="52">
        <v>0</v>
      </c>
      <c r="D24" s="52">
        <v>1399.29</v>
      </c>
      <c r="E24" s="133">
        <v>0</v>
      </c>
    </row>
    <row r="25" spans="1:5" x14ac:dyDescent="0.25">
      <c r="A25" s="85" t="s">
        <v>186</v>
      </c>
      <c r="B25" s="61" t="s">
        <v>119</v>
      </c>
      <c r="C25" s="52">
        <v>0</v>
      </c>
      <c r="D25" s="52">
        <v>6758.73</v>
      </c>
      <c r="E25" s="133">
        <v>0</v>
      </c>
    </row>
    <row r="26" spans="1:5" x14ac:dyDescent="0.25">
      <c r="A26" s="85" t="s">
        <v>187</v>
      </c>
      <c r="B26" s="61" t="s">
        <v>120</v>
      </c>
      <c r="C26" s="52">
        <v>0</v>
      </c>
      <c r="D26" s="52">
        <v>4000</v>
      </c>
      <c r="E26" s="133">
        <v>0</v>
      </c>
    </row>
    <row r="27" spans="1:5" x14ac:dyDescent="0.25">
      <c r="A27" s="85" t="s">
        <v>189</v>
      </c>
      <c r="B27" s="61" t="s">
        <v>127</v>
      </c>
      <c r="C27" s="52">
        <v>0</v>
      </c>
      <c r="D27" s="52">
        <v>4397.62</v>
      </c>
      <c r="E27" s="133">
        <v>0</v>
      </c>
    </row>
    <row r="28" spans="1:5" x14ac:dyDescent="0.25">
      <c r="A28" s="85" t="s">
        <v>190</v>
      </c>
      <c r="B28" s="61" t="s">
        <v>126</v>
      </c>
      <c r="C28" s="52">
        <v>0</v>
      </c>
      <c r="D28" s="52">
        <v>0</v>
      </c>
      <c r="E28" s="133">
        <v>0</v>
      </c>
    </row>
    <row r="29" spans="1:5" x14ac:dyDescent="0.25">
      <c r="A29" s="85" t="s">
        <v>191</v>
      </c>
      <c r="B29" s="61" t="s">
        <v>125</v>
      </c>
      <c r="C29" s="52">
        <v>0</v>
      </c>
      <c r="D29" s="52">
        <v>1113</v>
      </c>
      <c r="E29" s="133">
        <v>0</v>
      </c>
    </row>
    <row r="30" spans="1:5" x14ac:dyDescent="0.25">
      <c r="A30" s="85" t="s">
        <v>192</v>
      </c>
      <c r="B30" s="61" t="s">
        <v>124</v>
      </c>
      <c r="C30" s="52">
        <v>0</v>
      </c>
      <c r="D30" s="52">
        <v>18961</v>
      </c>
      <c r="E30" s="133">
        <v>0</v>
      </c>
    </row>
    <row r="31" spans="1:5" x14ac:dyDescent="0.25">
      <c r="A31" s="85" t="s">
        <v>193</v>
      </c>
      <c r="B31" s="61" t="s">
        <v>123</v>
      </c>
      <c r="C31" s="52">
        <v>0</v>
      </c>
      <c r="D31" s="52">
        <v>5558.27</v>
      </c>
      <c r="E31" s="133">
        <v>0</v>
      </c>
    </row>
    <row r="32" spans="1:5" x14ac:dyDescent="0.25">
      <c r="A32" s="85" t="s">
        <v>201</v>
      </c>
      <c r="B32" s="61" t="s">
        <v>122</v>
      </c>
      <c r="C32" s="52">
        <v>0</v>
      </c>
      <c r="D32" s="52">
        <v>1897.73</v>
      </c>
      <c r="E32" s="133">
        <v>0</v>
      </c>
    </row>
    <row r="33" spans="1:5" ht="25.5" x14ac:dyDescent="0.25">
      <c r="A33" s="85" t="s">
        <v>194</v>
      </c>
      <c r="B33" s="61" t="s">
        <v>130</v>
      </c>
      <c r="C33" s="52">
        <v>0</v>
      </c>
      <c r="D33" s="52">
        <v>2334.15</v>
      </c>
      <c r="E33" s="133">
        <v>0</v>
      </c>
    </row>
    <row r="34" spans="1:5" x14ac:dyDescent="0.25">
      <c r="A34" s="85" t="s">
        <v>195</v>
      </c>
      <c r="B34" s="61" t="s">
        <v>131</v>
      </c>
      <c r="C34" s="52">
        <v>0</v>
      </c>
      <c r="D34" s="52">
        <v>2366.6</v>
      </c>
      <c r="E34" s="133">
        <v>0</v>
      </c>
    </row>
    <row r="35" spans="1:5" x14ac:dyDescent="0.25">
      <c r="A35" s="85" t="s">
        <v>197</v>
      </c>
      <c r="B35" s="61" t="s">
        <v>133</v>
      </c>
      <c r="C35" s="52">
        <v>0</v>
      </c>
      <c r="D35" s="52">
        <v>0</v>
      </c>
      <c r="E35" s="133">
        <v>0</v>
      </c>
    </row>
    <row r="36" spans="1:5" x14ac:dyDescent="0.25">
      <c r="A36" s="85" t="s">
        <v>198</v>
      </c>
      <c r="B36" s="61" t="s">
        <v>134</v>
      </c>
      <c r="C36" s="52">
        <v>0</v>
      </c>
      <c r="D36" s="52">
        <v>0</v>
      </c>
      <c r="E36" s="133">
        <v>0</v>
      </c>
    </row>
    <row r="37" spans="1:5" x14ac:dyDescent="0.25">
      <c r="A37" s="85" t="s">
        <v>199</v>
      </c>
      <c r="B37" s="61" t="s">
        <v>129</v>
      </c>
      <c r="C37" s="52">
        <v>0</v>
      </c>
      <c r="D37" s="52">
        <v>0</v>
      </c>
      <c r="E37" s="133">
        <v>0</v>
      </c>
    </row>
    <row r="38" spans="1:5" ht="15.75" x14ac:dyDescent="0.25">
      <c r="A38" s="63" t="s">
        <v>71</v>
      </c>
      <c r="B38" s="61" t="s">
        <v>72</v>
      </c>
      <c r="C38" s="52">
        <v>1300</v>
      </c>
      <c r="D38" s="52">
        <v>1341.41</v>
      </c>
      <c r="E38" s="132">
        <f t="shared" si="0"/>
        <v>103.18538461538462</v>
      </c>
    </row>
    <row r="39" spans="1:5" ht="25.5" x14ac:dyDescent="0.25">
      <c r="A39" s="85" t="s">
        <v>200</v>
      </c>
      <c r="B39" s="61" t="s">
        <v>136</v>
      </c>
      <c r="C39" s="52">
        <v>0</v>
      </c>
      <c r="D39" s="52">
        <v>1341.41</v>
      </c>
      <c r="E39" s="133">
        <v>0</v>
      </c>
    </row>
    <row r="40" spans="1:5" ht="15.75" x14ac:dyDescent="0.25">
      <c r="A40" s="88" t="s">
        <v>212</v>
      </c>
      <c r="B40" s="89" t="s">
        <v>74</v>
      </c>
      <c r="C40" s="52">
        <v>73000</v>
      </c>
      <c r="D40" s="52">
        <v>98053.68</v>
      </c>
      <c r="E40" s="132">
        <f t="shared" si="0"/>
        <v>134.32010958904107</v>
      </c>
    </row>
    <row r="41" spans="1:5" ht="15.75" x14ac:dyDescent="0.25">
      <c r="A41" s="58" t="s">
        <v>73</v>
      </c>
      <c r="B41" s="59" t="s">
        <v>74</v>
      </c>
      <c r="C41" s="52">
        <v>73000</v>
      </c>
      <c r="D41" s="52">
        <v>98053.68</v>
      </c>
      <c r="E41" s="132">
        <f t="shared" si="0"/>
        <v>134.32010958904107</v>
      </c>
    </row>
    <row r="42" spans="1:5" ht="15.75" x14ac:dyDescent="0.25">
      <c r="A42" s="54" t="s">
        <v>64</v>
      </c>
      <c r="B42" s="51" t="s">
        <v>65</v>
      </c>
      <c r="C42" s="52">
        <v>73000</v>
      </c>
      <c r="D42" s="52">
        <v>98053.68</v>
      </c>
      <c r="E42" s="132">
        <f t="shared" si="0"/>
        <v>134.32010958904107</v>
      </c>
    </row>
    <row r="43" spans="1:5" ht="25.5" x14ac:dyDescent="0.25">
      <c r="A43" s="56" t="s">
        <v>216</v>
      </c>
      <c r="B43" s="51" t="s">
        <v>66</v>
      </c>
      <c r="C43" s="120">
        <v>73000</v>
      </c>
      <c r="D43" s="120">
        <v>98053.68</v>
      </c>
      <c r="E43" s="132">
        <f t="shared" si="0"/>
        <v>134.32010958904107</v>
      </c>
    </row>
    <row r="44" spans="1:5" ht="15.75" x14ac:dyDescent="0.25">
      <c r="A44" s="63" t="s">
        <v>69</v>
      </c>
      <c r="B44" s="61" t="s">
        <v>5</v>
      </c>
      <c r="C44" s="52">
        <v>5200</v>
      </c>
      <c r="D44" s="52">
        <v>7496.36</v>
      </c>
      <c r="E44" s="132">
        <f t="shared" si="0"/>
        <v>144.1607692307692</v>
      </c>
    </row>
    <row r="45" spans="1:5" x14ac:dyDescent="0.25">
      <c r="A45" s="85" t="s">
        <v>176</v>
      </c>
      <c r="B45" s="61" t="s">
        <v>33</v>
      </c>
      <c r="C45" s="52">
        <v>0</v>
      </c>
      <c r="D45" s="52">
        <v>0</v>
      </c>
      <c r="E45" s="133">
        <v>0</v>
      </c>
    </row>
    <row r="46" spans="1:5" x14ac:dyDescent="0.25">
      <c r="A46" s="85" t="s">
        <v>172</v>
      </c>
      <c r="B46" s="61" t="s">
        <v>175</v>
      </c>
      <c r="C46" s="52">
        <v>0</v>
      </c>
      <c r="D46" s="52">
        <v>0</v>
      </c>
      <c r="E46" s="133">
        <v>0</v>
      </c>
    </row>
    <row r="47" spans="1:5" x14ac:dyDescent="0.25">
      <c r="A47" s="85" t="s">
        <v>173</v>
      </c>
      <c r="B47" s="61" t="s">
        <v>105</v>
      </c>
      <c r="C47" s="52">
        <v>0</v>
      </c>
      <c r="D47" s="52">
        <v>7496.36</v>
      </c>
      <c r="E47" s="133">
        <v>0</v>
      </c>
    </row>
    <row r="48" spans="1:5" ht="25.5" x14ac:dyDescent="0.25">
      <c r="A48" s="85" t="s">
        <v>174</v>
      </c>
      <c r="B48" s="61" t="s">
        <v>107</v>
      </c>
      <c r="C48" s="52">
        <v>0</v>
      </c>
      <c r="D48" s="52">
        <v>0</v>
      </c>
      <c r="E48" s="133">
        <v>0</v>
      </c>
    </row>
    <row r="49" spans="1:5" ht="15.75" x14ac:dyDescent="0.25">
      <c r="A49" s="63" t="s">
        <v>70</v>
      </c>
      <c r="B49" s="61" t="s">
        <v>13</v>
      </c>
      <c r="C49" s="52">
        <v>67500</v>
      </c>
      <c r="D49" s="52">
        <v>90545.55</v>
      </c>
      <c r="E49" s="132">
        <f t="shared" si="0"/>
        <v>134.14155555555556</v>
      </c>
    </row>
    <row r="50" spans="1:5" x14ac:dyDescent="0.25">
      <c r="A50" s="85" t="s">
        <v>203</v>
      </c>
      <c r="B50" s="61" t="s">
        <v>35</v>
      </c>
      <c r="C50" s="52">
        <v>0</v>
      </c>
      <c r="D50" s="52">
        <v>1152.92</v>
      </c>
      <c r="E50" s="133">
        <v>0</v>
      </c>
    </row>
    <row r="51" spans="1:5" ht="25.5" x14ac:dyDescent="0.25">
      <c r="A51" s="85" t="s">
        <v>177</v>
      </c>
      <c r="B51" s="61" t="s">
        <v>108</v>
      </c>
      <c r="C51" s="52">
        <v>0</v>
      </c>
      <c r="D51" s="52">
        <v>0</v>
      </c>
      <c r="E51" s="133">
        <v>0</v>
      </c>
    </row>
    <row r="52" spans="1:5" x14ac:dyDescent="0.25">
      <c r="A52" s="85" t="s">
        <v>178</v>
      </c>
      <c r="B52" s="61" t="s">
        <v>109</v>
      </c>
      <c r="C52" s="52">
        <v>0</v>
      </c>
      <c r="D52" s="52">
        <v>0</v>
      </c>
      <c r="E52" s="133">
        <v>0</v>
      </c>
    </row>
    <row r="53" spans="1:5" x14ac:dyDescent="0.25">
      <c r="A53" s="85" t="s">
        <v>179</v>
      </c>
      <c r="B53" s="61" t="s">
        <v>110</v>
      </c>
      <c r="C53" s="52">
        <v>0</v>
      </c>
      <c r="D53" s="52">
        <v>588.5</v>
      </c>
      <c r="E53" s="133">
        <v>0</v>
      </c>
    </row>
    <row r="54" spans="1:5" x14ac:dyDescent="0.25">
      <c r="A54" s="85" t="s">
        <v>180</v>
      </c>
      <c r="B54" s="61" t="s">
        <v>112</v>
      </c>
      <c r="C54" s="52">
        <v>0</v>
      </c>
      <c r="D54" s="52">
        <v>619.58000000000004</v>
      </c>
      <c r="E54" s="133">
        <v>0</v>
      </c>
    </row>
    <row r="55" spans="1:5" x14ac:dyDescent="0.25">
      <c r="A55" s="85" t="s">
        <v>181</v>
      </c>
      <c r="B55" s="61" t="s">
        <v>113</v>
      </c>
      <c r="C55" s="52">
        <v>0</v>
      </c>
      <c r="D55" s="52">
        <v>1154.8699999999999</v>
      </c>
      <c r="E55" s="133">
        <v>0</v>
      </c>
    </row>
    <row r="56" spans="1:5" x14ac:dyDescent="0.25">
      <c r="A56" s="85" t="s">
        <v>182</v>
      </c>
      <c r="B56" s="61" t="s">
        <v>114</v>
      </c>
      <c r="C56" s="52">
        <v>0</v>
      </c>
      <c r="D56" s="52">
        <v>1565.1</v>
      </c>
      <c r="E56" s="133">
        <v>0</v>
      </c>
    </row>
    <row r="57" spans="1:5" ht="25.5" x14ac:dyDescent="0.25">
      <c r="A57" s="85" t="s">
        <v>183</v>
      </c>
      <c r="B57" s="61" t="s">
        <v>115</v>
      </c>
      <c r="C57" s="52">
        <v>0</v>
      </c>
      <c r="D57" s="52">
        <v>98.88</v>
      </c>
      <c r="E57" s="133">
        <v>0</v>
      </c>
    </row>
    <row r="58" spans="1:5" x14ac:dyDescent="0.25">
      <c r="A58" s="85" t="s">
        <v>184</v>
      </c>
      <c r="B58" s="61" t="s">
        <v>116</v>
      </c>
      <c r="C58" s="52">
        <v>0</v>
      </c>
      <c r="D58" s="52">
        <v>345</v>
      </c>
      <c r="E58" s="133">
        <v>0</v>
      </c>
    </row>
    <row r="59" spans="1:5" x14ac:dyDescent="0.25">
      <c r="A59" s="85" t="s">
        <v>185</v>
      </c>
      <c r="B59" s="61" t="s">
        <v>117</v>
      </c>
      <c r="C59" s="52"/>
      <c r="D59" s="52">
        <v>322</v>
      </c>
      <c r="E59" s="133">
        <v>0</v>
      </c>
    </row>
    <row r="60" spans="1:5" x14ac:dyDescent="0.25">
      <c r="A60" s="85" t="s">
        <v>186</v>
      </c>
      <c r="B60" s="61" t="s">
        <v>119</v>
      </c>
      <c r="C60" s="52">
        <v>0</v>
      </c>
      <c r="D60" s="52">
        <v>2881.2</v>
      </c>
      <c r="E60" s="133">
        <v>0</v>
      </c>
    </row>
    <row r="61" spans="1:5" x14ac:dyDescent="0.25">
      <c r="A61" s="85" t="s">
        <v>187</v>
      </c>
      <c r="B61" s="61" t="s">
        <v>120</v>
      </c>
      <c r="C61" s="52">
        <v>0</v>
      </c>
      <c r="D61" s="52">
        <v>86.44</v>
      </c>
      <c r="E61" s="133">
        <v>0</v>
      </c>
    </row>
    <row r="62" spans="1:5" x14ac:dyDescent="0.25">
      <c r="A62" s="85" t="s">
        <v>188</v>
      </c>
      <c r="B62" s="61" t="s">
        <v>121</v>
      </c>
      <c r="C62" s="52">
        <v>0</v>
      </c>
      <c r="D62" s="52">
        <v>6216.54</v>
      </c>
      <c r="E62" s="133">
        <v>0</v>
      </c>
    </row>
    <row r="63" spans="1:5" x14ac:dyDescent="0.25">
      <c r="A63" s="85" t="s">
        <v>189</v>
      </c>
      <c r="B63" s="61" t="s">
        <v>127</v>
      </c>
      <c r="C63" s="52">
        <v>0</v>
      </c>
      <c r="D63" s="52">
        <v>323.25</v>
      </c>
      <c r="E63" s="133">
        <v>0</v>
      </c>
    </row>
    <row r="64" spans="1:5" x14ac:dyDescent="0.25">
      <c r="A64" s="85" t="s">
        <v>190</v>
      </c>
      <c r="B64" s="61" t="s">
        <v>126</v>
      </c>
      <c r="C64" s="52">
        <v>0</v>
      </c>
      <c r="D64" s="52">
        <v>203.54</v>
      </c>
      <c r="E64" s="133">
        <v>0</v>
      </c>
    </row>
    <row r="65" spans="1:5" x14ac:dyDescent="0.25">
      <c r="A65" s="85" t="s">
        <v>191</v>
      </c>
      <c r="B65" s="61" t="s">
        <v>125</v>
      </c>
      <c r="C65" s="52">
        <v>0</v>
      </c>
      <c r="D65" s="52">
        <v>978.8</v>
      </c>
      <c r="E65" s="133">
        <v>0</v>
      </c>
    </row>
    <row r="66" spans="1:5" x14ac:dyDescent="0.25">
      <c r="A66" s="85" t="s">
        <v>192</v>
      </c>
      <c r="B66" s="61" t="s">
        <v>124</v>
      </c>
      <c r="C66" s="52">
        <v>0</v>
      </c>
      <c r="D66" s="52">
        <v>62335.71</v>
      </c>
      <c r="E66" s="133">
        <v>0</v>
      </c>
    </row>
    <row r="67" spans="1:5" x14ac:dyDescent="0.25">
      <c r="A67" s="85" t="s">
        <v>193</v>
      </c>
      <c r="B67" s="61" t="s">
        <v>123</v>
      </c>
      <c r="C67" s="52">
        <v>0</v>
      </c>
      <c r="D67" s="52">
        <v>0</v>
      </c>
      <c r="E67" s="133">
        <v>0</v>
      </c>
    </row>
    <row r="68" spans="1:5" x14ac:dyDescent="0.25">
      <c r="A68" s="85" t="s">
        <v>201</v>
      </c>
      <c r="B68" s="61" t="s">
        <v>122</v>
      </c>
      <c r="C68" s="52">
        <v>0</v>
      </c>
      <c r="D68" s="52">
        <v>9290.58</v>
      </c>
      <c r="E68" s="133">
        <v>0</v>
      </c>
    </row>
    <row r="69" spans="1:5" ht="25.5" x14ac:dyDescent="0.25">
      <c r="A69" s="85" t="s">
        <v>194</v>
      </c>
      <c r="B69" s="61" t="s">
        <v>130</v>
      </c>
      <c r="C69" s="52">
        <v>0</v>
      </c>
      <c r="D69" s="52">
        <v>0</v>
      </c>
      <c r="E69" s="133">
        <v>0</v>
      </c>
    </row>
    <row r="70" spans="1:5" x14ac:dyDescent="0.25">
      <c r="A70" s="85" t="s">
        <v>195</v>
      </c>
      <c r="B70" s="61" t="s">
        <v>131</v>
      </c>
      <c r="C70" s="52">
        <v>0</v>
      </c>
      <c r="D70" s="52">
        <v>1446.88</v>
      </c>
      <c r="E70" s="133">
        <v>0</v>
      </c>
    </row>
    <row r="71" spans="1:5" x14ac:dyDescent="0.25">
      <c r="A71" s="85" t="s">
        <v>196</v>
      </c>
      <c r="B71" s="61" t="s">
        <v>132</v>
      </c>
      <c r="C71" s="52"/>
      <c r="D71" s="52">
        <v>896.26</v>
      </c>
      <c r="E71" s="133">
        <v>0</v>
      </c>
    </row>
    <row r="72" spans="1:5" x14ac:dyDescent="0.25">
      <c r="A72" s="85" t="s">
        <v>197</v>
      </c>
      <c r="B72" s="61" t="s">
        <v>133</v>
      </c>
      <c r="C72" s="52">
        <v>0</v>
      </c>
      <c r="D72" s="52">
        <v>0</v>
      </c>
      <c r="E72" s="133">
        <v>0</v>
      </c>
    </row>
    <row r="73" spans="1:5" x14ac:dyDescent="0.25">
      <c r="A73" s="85" t="s">
        <v>198</v>
      </c>
      <c r="B73" s="61" t="s">
        <v>134</v>
      </c>
      <c r="C73" s="52">
        <v>0</v>
      </c>
      <c r="D73" s="52">
        <v>39.5</v>
      </c>
      <c r="E73" s="133">
        <v>0</v>
      </c>
    </row>
    <row r="74" spans="1:5" x14ac:dyDescent="0.25">
      <c r="A74" s="85" t="s">
        <v>199</v>
      </c>
      <c r="B74" s="61" t="s">
        <v>129</v>
      </c>
      <c r="C74" s="52">
        <v>0</v>
      </c>
      <c r="D74" s="52">
        <v>0</v>
      </c>
      <c r="E74" s="133">
        <v>0</v>
      </c>
    </row>
    <row r="75" spans="1:5" ht="15.75" x14ac:dyDescent="0.25">
      <c r="A75" s="63" t="s">
        <v>71</v>
      </c>
      <c r="B75" s="61" t="s">
        <v>72</v>
      </c>
      <c r="C75" s="52">
        <v>300</v>
      </c>
      <c r="D75" s="52">
        <v>11.77</v>
      </c>
      <c r="E75" s="132">
        <f t="shared" ref="E75:E122" si="1">D75/C75*100</f>
        <v>3.9233333333333333</v>
      </c>
    </row>
    <row r="76" spans="1:5" ht="25.5" x14ac:dyDescent="0.25">
      <c r="A76" s="85" t="s">
        <v>200</v>
      </c>
      <c r="B76" s="61" t="s">
        <v>136</v>
      </c>
      <c r="C76" s="52">
        <v>0</v>
      </c>
      <c r="D76" s="52">
        <v>0.41</v>
      </c>
      <c r="E76" s="133">
        <v>0</v>
      </c>
    </row>
    <row r="77" spans="1:5" ht="25.5" x14ac:dyDescent="0.25">
      <c r="A77" s="85" t="s">
        <v>204</v>
      </c>
      <c r="B77" s="61" t="s">
        <v>137</v>
      </c>
      <c r="C77" s="52">
        <v>0</v>
      </c>
      <c r="D77" s="52">
        <v>10.57</v>
      </c>
      <c r="E77" s="133">
        <v>0</v>
      </c>
    </row>
    <row r="78" spans="1:5" x14ac:dyDescent="0.25">
      <c r="A78" s="85" t="s">
        <v>217</v>
      </c>
      <c r="B78" s="61" t="s">
        <v>138</v>
      </c>
      <c r="C78" s="52">
        <v>0</v>
      </c>
      <c r="D78" s="52">
        <v>0.79</v>
      </c>
      <c r="E78" s="133">
        <v>0</v>
      </c>
    </row>
    <row r="79" spans="1:5" x14ac:dyDescent="0.25">
      <c r="A79" s="85" t="s">
        <v>218</v>
      </c>
      <c r="B79" s="61" t="s">
        <v>129</v>
      </c>
      <c r="C79" s="52">
        <v>0</v>
      </c>
      <c r="D79" s="52">
        <v>0</v>
      </c>
      <c r="E79" s="133">
        <v>0</v>
      </c>
    </row>
    <row r="80" spans="1:5" x14ac:dyDescent="0.25">
      <c r="A80" s="87" t="s">
        <v>211</v>
      </c>
      <c r="B80" s="59" t="s">
        <v>68</v>
      </c>
      <c r="C80" s="52">
        <v>0</v>
      </c>
      <c r="D80" s="52">
        <v>0</v>
      </c>
      <c r="E80" s="133">
        <v>0</v>
      </c>
    </row>
    <row r="81" spans="1:7" x14ac:dyDescent="0.25">
      <c r="A81" s="86" t="s">
        <v>67</v>
      </c>
      <c r="B81" s="59" t="s">
        <v>68</v>
      </c>
      <c r="C81" s="52">
        <v>0</v>
      </c>
      <c r="D81" s="52">
        <v>0</v>
      </c>
      <c r="E81" s="133">
        <v>0</v>
      </c>
    </row>
    <row r="82" spans="1:7" ht="25.5" x14ac:dyDescent="0.25">
      <c r="A82" s="56" t="s">
        <v>219</v>
      </c>
      <c r="B82" s="51" t="s">
        <v>76</v>
      </c>
      <c r="C82" s="120">
        <v>108100</v>
      </c>
      <c r="D82" s="120">
        <v>118097.28</v>
      </c>
      <c r="E82" s="132">
        <f t="shared" si="1"/>
        <v>109.24817761332099</v>
      </c>
      <c r="F82" s="57"/>
      <c r="G82" s="57"/>
    </row>
    <row r="83" spans="1:7" ht="15.75" x14ac:dyDescent="0.25">
      <c r="A83" s="63" t="s">
        <v>70</v>
      </c>
      <c r="B83" s="61" t="s">
        <v>13</v>
      </c>
      <c r="C83" s="52">
        <v>108100</v>
      </c>
      <c r="D83" s="62">
        <v>118097.28</v>
      </c>
      <c r="E83" s="132">
        <f t="shared" si="1"/>
        <v>109.24817761332099</v>
      </c>
    </row>
    <row r="84" spans="1:7" x14ac:dyDescent="0.25">
      <c r="A84" s="85" t="s">
        <v>203</v>
      </c>
      <c r="B84" s="61" t="s">
        <v>35</v>
      </c>
      <c r="C84" s="52">
        <v>0</v>
      </c>
      <c r="D84" s="62">
        <v>0</v>
      </c>
      <c r="E84" s="133">
        <v>0</v>
      </c>
    </row>
    <row r="85" spans="1:7" x14ac:dyDescent="0.25">
      <c r="A85" s="85" t="s">
        <v>179</v>
      </c>
      <c r="B85" s="61" t="s">
        <v>110</v>
      </c>
      <c r="C85" s="52">
        <v>0</v>
      </c>
      <c r="D85" s="62">
        <v>0</v>
      </c>
      <c r="E85" s="133">
        <v>0</v>
      </c>
    </row>
    <row r="86" spans="1:7" x14ac:dyDescent="0.25">
      <c r="A86" s="85" t="s">
        <v>181</v>
      </c>
      <c r="B86" s="61" t="s">
        <v>113</v>
      </c>
      <c r="C86" s="52">
        <v>0</v>
      </c>
      <c r="D86" s="62">
        <v>3153.09</v>
      </c>
      <c r="E86" s="133">
        <v>0</v>
      </c>
    </row>
    <row r="87" spans="1:7" x14ac:dyDescent="0.25">
      <c r="A87" s="85" t="s">
        <v>182</v>
      </c>
      <c r="B87" s="61" t="s">
        <v>114</v>
      </c>
      <c r="C87" s="52">
        <v>0</v>
      </c>
      <c r="D87" s="62">
        <v>0</v>
      </c>
      <c r="E87" s="133">
        <v>0</v>
      </c>
    </row>
    <row r="88" spans="1:7" ht="25.5" x14ac:dyDescent="0.25">
      <c r="A88" s="85" t="s">
        <v>183</v>
      </c>
      <c r="B88" s="61" t="s">
        <v>115</v>
      </c>
      <c r="C88" s="52">
        <v>0</v>
      </c>
      <c r="D88" s="62">
        <v>0</v>
      </c>
      <c r="E88" s="133">
        <v>0</v>
      </c>
    </row>
    <row r="89" spans="1:7" x14ac:dyDescent="0.25">
      <c r="A89" s="85" t="s">
        <v>188</v>
      </c>
      <c r="B89" s="61" t="s">
        <v>121</v>
      </c>
      <c r="C89" s="52">
        <v>0</v>
      </c>
      <c r="D89" s="62">
        <v>15046.77</v>
      </c>
      <c r="E89" s="133">
        <v>0</v>
      </c>
    </row>
    <row r="90" spans="1:7" x14ac:dyDescent="0.25">
      <c r="A90" s="85" t="s">
        <v>189</v>
      </c>
      <c r="B90" s="61" t="s">
        <v>127</v>
      </c>
      <c r="C90" s="52">
        <v>0</v>
      </c>
      <c r="D90" s="62">
        <v>0</v>
      </c>
      <c r="E90" s="133">
        <v>0</v>
      </c>
    </row>
    <row r="91" spans="1:7" x14ac:dyDescent="0.25">
      <c r="A91" s="85" t="s">
        <v>190</v>
      </c>
      <c r="B91" s="61" t="s">
        <v>126</v>
      </c>
      <c r="C91" s="52">
        <v>0</v>
      </c>
      <c r="D91" s="62">
        <v>7000</v>
      </c>
      <c r="E91" s="133">
        <v>0</v>
      </c>
    </row>
    <row r="92" spans="1:7" x14ac:dyDescent="0.25">
      <c r="A92" s="85" t="s">
        <v>192</v>
      </c>
      <c r="B92" s="61" t="s">
        <v>124</v>
      </c>
      <c r="C92" s="52">
        <v>0</v>
      </c>
      <c r="D92" s="62">
        <v>85863.97</v>
      </c>
      <c r="E92" s="133">
        <v>0</v>
      </c>
    </row>
    <row r="93" spans="1:7" x14ac:dyDescent="0.25">
      <c r="A93" s="85" t="s">
        <v>193</v>
      </c>
      <c r="B93" s="61" t="s">
        <v>123</v>
      </c>
      <c r="C93" s="52">
        <v>0</v>
      </c>
      <c r="D93" s="62">
        <v>0</v>
      </c>
      <c r="E93" s="133">
        <v>0</v>
      </c>
    </row>
    <row r="94" spans="1:7" x14ac:dyDescent="0.25">
      <c r="A94" s="85" t="s">
        <v>201</v>
      </c>
      <c r="B94" s="61" t="s">
        <v>122</v>
      </c>
      <c r="C94" s="52">
        <v>0</v>
      </c>
      <c r="D94" s="62">
        <v>7033.45</v>
      </c>
      <c r="E94" s="133">
        <v>0</v>
      </c>
    </row>
    <row r="95" spans="1:7" ht="25.5" x14ac:dyDescent="0.25">
      <c r="A95" s="85" t="s">
        <v>202</v>
      </c>
      <c r="B95" s="61" t="s">
        <v>128</v>
      </c>
      <c r="C95" s="52">
        <v>0</v>
      </c>
      <c r="D95" s="62">
        <v>0</v>
      </c>
      <c r="E95" s="133">
        <v>0</v>
      </c>
    </row>
    <row r="96" spans="1:7" x14ac:dyDescent="0.25">
      <c r="A96" s="85" t="s">
        <v>196</v>
      </c>
      <c r="B96" s="61" t="s">
        <v>132</v>
      </c>
      <c r="C96" s="52">
        <v>0</v>
      </c>
      <c r="D96" s="62">
        <v>0</v>
      </c>
      <c r="E96" s="133">
        <v>0</v>
      </c>
    </row>
    <row r="97" spans="1:5" ht="15.75" x14ac:dyDescent="0.25">
      <c r="A97" s="56" t="s">
        <v>229</v>
      </c>
      <c r="B97" s="61" t="s">
        <v>230</v>
      </c>
      <c r="C97" s="120">
        <v>16700</v>
      </c>
      <c r="D97" s="123">
        <v>790.26</v>
      </c>
      <c r="E97" s="132">
        <f t="shared" si="1"/>
        <v>4.7320958083832334</v>
      </c>
    </row>
    <row r="98" spans="1:5" ht="15.75" x14ac:dyDescent="0.25">
      <c r="A98" s="63" t="s">
        <v>70</v>
      </c>
      <c r="B98" s="61" t="s">
        <v>13</v>
      </c>
      <c r="C98" s="52">
        <v>16700</v>
      </c>
      <c r="D98" s="62">
        <v>790.26</v>
      </c>
      <c r="E98" s="132">
        <f t="shared" si="1"/>
        <v>4.7320958083832334</v>
      </c>
    </row>
    <row r="99" spans="1:5" x14ac:dyDescent="0.25">
      <c r="A99" s="85" t="s">
        <v>180</v>
      </c>
      <c r="B99" s="61" t="s">
        <v>121</v>
      </c>
      <c r="C99" s="122" t="s">
        <v>226</v>
      </c>
      <c r="D99" s="122" t="s">
        <v>226</v>
      </c>
      <c r="E99" s="133">
        <v>0</v>
      </c>
    </row>
    <row r="100" spans="1:5" x14ac:dyDescent="0.25">
      <c r="A100" s="85" t="s">
        <v>181</v>
      </c>
      <c r="B100" s="61" t="s">
        <v>126</v>
      </c>
      <c r="C100" s="122" t="s">
        <v>226</v>
      </c>
      <c r="D100" s="62">
        <v>199.23</v>
      </c>
      <c r="E100" s="133">
        <v>0</v>
      </c>
    </row>
    <row r="101" spans="1:5" x14ac:dyDescent="0.25">
      <c r="A101" s="85" t="s">
        <v>186</v>
      </c>
      <c r="B101" s="61" t="s">
        <v>124</v>
      </c>
      <c r="C101" s="122" t="s">
        <v>226</v>
      </c>
      <c r="D101" s="62">
        <v>591.03</v>
      </c>
      <c r="E101" s="133">
        <v>0</v>
      </c>
    </row>
    <row r="102" spans="1:5" x14ac:dyDescent="0.25">
      <c r="A102" s="85" t="s">
        <v>192</v>
      </c>
      <c r="B102" s="61" t="s">
        <v>122</v>
      </c>
      <c r="C102" s="122" t="s">
        <v>226</v>
      </c>
      <c r="D102" s="62">
        <v>0</v>
      </c>
      <c r="E102" s="133">
        <v>0</v>
      </c>
    </row>
    <row r="103" spans="1:5" ht="15.75" x14ac:dyDescent="0.25">
      <c r="A103" s="125" t="s">
        <v>77</v>
      </c>
      <c r="B103" s="59" t="s">
        <v>78</v>
      </c>
      <c r="C103" s="52">
        <v>2000</v>
      </c>
      <c r="D103" s="62">
        <v>4000</v>
      </c>
      <c r="E103" s="132">
        <f t="shared" si="1"/>
        <v>200</v>
      </c>
    </row>
    <row r="104" spans="1:5" ht="15.75" x14ac:dyDescent="0.25">
      <c r="A104" s="58" t="s">
        <v>77</v>
      </c>
      <c r="B104" s="59" t="s">
        <v>78</v>
      </c>
      <c r="C104" s="52">
        <v>2000</v>
      </c>
      <c r="D104" s="62">
        <v>4000</v>
      </c>
      <c r="E104" s="132">
        <f t="shared" si="1"/>
        <v>200</v>
      </c>
    </row>
    <row r="105" spans="1:5" ht="25.5" x14ac:dyDescent="0.25">
      <c r="A105" s="56" t="s">
        <v>219</v>
      </c>
      <c r="B105" s="51" t="s">
        <v>76</v>
      </c>
      <c r="C105" s="120">
        <v>2000</v>
      </c>
      <c r="D105" s="123">
        <v>4000</v>
      </c>
      <c r="E105" s="132">
        <f t="shared" si="1"/>
        <v>200</v>
      </c>
    </row>
    <row r="106" spans="1:5" ht="15.75" x14ac:dyDescent="0.25">
      <c r="A106" s="63" t="s">
        <v>70</v>
      </c>
      <c r="B106" s="61" t="s">
        <v>13</v>
      </c>
      <c r="C106" s="52">
        <v>2000</v>
      </c>
      <c r="D106" s="62">
        <v>4000</v>
      </c>
      <c r="E106" s="132">
        <f t="shared" si="1"/>
        <v>200</v>
      </c>
    </row>
    <row r="107" spans="1:5" x14ac:dyDescent="0.25">
      <c r="A107" s="85" t="s">
        <v>188</v>
      </c>
      <c r="B107" s="61" t="s">
        <v>121</v>
      </c>
      <c r="C107" s="52" t="s">
        <v>226</v>
      </c>
      <c r="D107" s="52" t="s">
        <v>226</v>
      </c>
      <c r="E107" s="133" t="s">
        <v>226</v>
      </c>
    </row>
    <row r="108" spans="1:5" x14ac:dyDescent="0.25">
      <c r="A108" s="85" t="s">
        <v>190</v>
      </c>
      <c r="B108" s="61" t="s">
        <v>126</v>
      </c>
      <c r="C108" s="52" t="s">
        <v>226</v>
      </c>
      <c r="D108" s="52" t="s">
        <v>226</v>
      </c>
      <c r="E108" s="133" t="s">
        <v>226</v>
      </c>
    </row>
    <row r="109" spans="1:5" x14ac:dyDescent="0.25">
      <c r="A109" s="85" t="s">
        <v>192</v>
      </c>
      <c r="B109" s="61" t="s">
        <v>124</v>
      </c>
      <c r="C109" s="52" t="s">
        <v>226</v>
      </c>
      <c r="D109" s="62">
        <v>4000</v>
      </c>
      <c r="E109" s="133" t="s">
        <v>226</v>
      </c>
    </row>
    <row r="110" spans="1:5" x14ac:dyDescent="0.25">
      <c r="A110" s="85" t="s">
        <v>201</v>
      </c>
      <c r="B110" s="61" t="s">
        <v>122</v>
      </c>
      <c r="C110" s="52" t="s">
        <v>226</v>
      </c>
      <c r="D110" s="52" t="s">
        <v>226</v>
      </c>
      <c r="E110" s="133" t="s">
        <v>226</v>
      </c>
    </row>
    <row r="111" spans="1:5" ht="15.75" x14ac:dyDescent="0.25">
      <c r="A111" s="56" t="s">
        <v>229</v>
      </c>
      <c r="B111" s="61" t="s">
        <v>230</v>
      </c>
      <c r="C111" s="120">
        <v>33400</v>
      </c>
      <c r="D111" s="123">
        <v>7542.59</v>
      </c>
      <c r="E111" s="132">
        <f t="shared" si="1"/>
        <v>22.582604790419161</v>
      </c>
    </row>
    <row r="112" spans="1:5" ht="15.75" x14ac:dyDescent="0.25">
      <c r="A112" s="63" t="s">
        <v>70</v>
      </c>
      <c r="B112" s="61" t="s">
        <v>13</v>
      </c>
      <c r="C112" s="52">
        <v>33400</v>
      </c>
      <c r="D112" s="62">
        <v>7542.59</v>
      </c>
      <c r="E112" s="132">
        <f t="shared" si="1"/>
        <v>22.582604790419161</v>
      </c>
    </row>
    <row r="113" spans="1:7" x14ac:dyDescent="0.25">
      <c r="A113" s="85" t="s">
        <v>180</v>
      </c>
      <c r="B113" s="61" t="s">
        <v>112</v>
      </c>
      <c r="C113" s="52" t="s">
        <v>226</v>
      </c>
      <c r="D113" s="52" t="s">
        <v>226</v>
      </c>
      <c r="E113" s="133" t="s">
        <v>226</v>
      </c>
    </row>
    <row r="114" spans="1:7" x14ac:dyDescent="0.25">
      <c r="A114" s="85" t="s">
        <v>181</v>
      </c>
      <c r="B114" s="61" t="s">
        <v>113</v>
      </c>
      <c r="C114" s="52" t="s">
        <v>226</v>
      </c>
      <c r="D114" s="62">
        <v>1592.6</v>
      </c>
      <c r="E114" s="133" t="s">
        <v>226</v>
      </c>
    </row>
    <row r="115" spans="1:7" x14ac:dyDescent="0.25">
      <c r="A115" s="85" t="s">
        <v>186</v>
      </c>
      <c r="B115" s="61" t="s">
        <v>119</v>
      </c>
      <c r="C115" s="52" t="s">
        <v>226</v>
      </c>
      <c r="D115" s="52" t="s">
        <v>226</v>
      </c>
      <c r="E115" s="133" t="s">
        <v>226</v>
      </c>
    </row>
    <row r="116" spans="1:7" x14ac:dyDescent="0.25">
      <c r="A116" s="85" t="s">
        <v>192</v>
      </c>
      <c r="B116" s="61" t="s">
        <v>124</v>
      </c>
      <c r="C116" s="52" t="s">
        <v>226</v>
      </c>
      <c r="D116" s="62">
        <v>5949.99</v>
      </c>
      <c r="E116" s="133" t="s">
        <v>226</v>
      </c>
    </row>
    <row r="117" spans="1:7" x14ac:dyDescent="0.25">
      <c r="A117" s="87" t="s">
        <v>211</v>
      </c>
      <c r="B117" s="59" t="s">
        <v>68</v>
      </c>
      <c r="C117" s="52" t="s">
        <v>226</v>
      </c>
      <c r="D117" s="52" t="s">
        <v>226</v>
      </c>
      <c r="E117" s="133" t="s">
        <v>226</v>
      </c>
    </row>
    <row r="118" spans="1:7" x14ac:dyDescent="0.25">
      <c r="A118" s="86" t="s">
        <v>67</v>
      </c>
      <c r="B118" s="59" t="s">
        <v>68</v>
      </c>
      <c r="C118" s="52" t="s">
        <v>226</v>
      </c>
      <c r="D118" s="52" t="s">
        <v>226</v>
      </c>
      <c r="E118" s="133" t="s">
        <v>226</v>
      </c>
    </row>
    <row r="119" spans="1:7" ht="25.5" x14ac:dyDescent="0.25">
      <c r="A119" s="56" t="s">
        <v>79</v>
      </c>
      <c r="B119" s="51" t="s">
        <v>80</v>
      </c>
      <c r="C119" s="120">
        <v>42900</v>
      </c>
      <c r="D119" s="120">
        <v>41306.54</v>
      </c>
      <c r="E119" s="132">
        <f t="shared" si="1"/>
        <v>96.285641025641027</v>
      </c>
      <c r="F119" s="57"/>
      <c r="G119" s="57"/>
    </row>
    <row r="120" spans="1:7" ht="15.75" x14ac:dyDescent="0.25">
      <c r="A120" s="63" t="s">
        <v>70</v>
      </c>
      <c r="B120" s="61" t="s">
        <v>13</v>
      </c>
      <c r="C120" s="52">
        <v>7000</v>
      </c>
      <c r="D120" s="62">
        <v>7000</v>
      </c>
      <c r="E120" s="132">
        <f t="shared" si="1"/>
        <v>100</v>
      </c>
    </row>
    <row r="121" spans="1:7" x14ac:dyDescent="0.25">
      <c r="A121" s="85" t="s">
        <v>187</v>
      </c>
      <c r="B121" s="61" t="s">
        <v>120</v>
      </c>
      <c r="C121" s="52" t="s">
        <v>226</v>
      </c>
      <c r="D121" s="52" t="s">
        <v>226</v>
      </c>
      <c r="E121" s="133" t="s">
        <v>226</v>
      </c>
    </row>
    <row r="122" spans="1:7" ht="25.5" x14ac:dyDescent="0.25">
      <c r="A122" s="63" t="s">
        <v>81</v>
      </c>
      <c r="B122" s="61" t="s">
        <v>82</v>
      </c>
      <c r="C122" s="52">
        <v>35900</v>
      </c>
      <c r="D122" s="62">
        <v>34306.54</v>
      </c>
      <c r="E122" s="132">
        <f t="shared" si="1"/>
        <v>95.561392757660172</v>
      </c>
    </row>
    <row r="123" spans="1:7" x14ac:dyDescent="0.25">
      <c r="A123" s="85" t="s">
        <v>205</v>
      </c>
      <c r="B123" s="61" t="s">
        <v>149</v>
      </c>
      <c r="C123" s="52" t="s">
        <v>226</v>
      </c>
      <c r="D123" s="62">
        <v>3750.21</v>
      </c>
      <c r="E123" s="133" t="s">
        <v>226</v>
      </c>
    </row>
    <row r="124" spans="1:7" x14ac:dyDescent="0.25">
      <c r="A124" s="85" t="s">
        <v>206</v>
      </c>
      <c r="B124" s="61" t="s">
        <v>151</v>
      </c>
      <c r="C124" s="52" t="s">
        <v>226</v>
      </c>
      <c r="D124" s="62">
        <v>21878.23</v>
      </c>
      <c r="E124" s="133" t="s">
        <v>226</v>
      </c>
    </row>
    <row r="125" spans="1:7" x14ac:dyDescent="0.25">
      <c r="A125" s="85" t="s">
        <v>207</v>
      </c>
      <c r="B125" s="61" t="s">
        <v>152</v>
      </c>
      <c r="C125" s="52" t="s">
        <v>226</v>
      </c>
      <c r="D125" s="52" t="s">
        <v>226</v>
      </c>
      <c r="E125" s="133" t="s">
        <v>226</v>
      </c>
    </row>
    <row r="126" spans="1:7" x14ac:dyDescent="0.25">
      <c r="A126" s="85" t="s">
        <v>208</v>
      </c>
      <c r="B126" s="61" t="s">
        <v>153</v>
      </c>
      <c r="C126" s="52" t="s">
        <v>226</v>
      </c>
      <c r="D126" s="52" t="s">
        <v>226</v>
      </c>
      <c r="E126" s="133" t="s">
        <v>226</v>
      </c>
    </row>
    <row r="127" spans="1:7" ht="25.5" x14ac:dyDescent="0.25">
      <c r="A127" s="85" t="s">
        <v>210</v>
      </c>
      <c r="B127" s="61" t="s">
        <v>154</v>
      </c>
      <c r="C127" s="52" t="s">
        <v>226</v>
      </c>
      <c r="D127" s="62">
        <v>5553.1</v>
      </c>
      <c r="E127" s="133" t="s">
        <v>226</v>
      </c>
    </row>
    <row r="128" spans="1:7" x14ac:dyDescent="0.25">
      <c r="A128" s="85" t="s">
        <v>209</v>
      </c>
      <c r="B128" s="61" t="s">
        <v>156</v>
      </c>
      <c r="C128" s="52" t="s">
        <v>226</v>
      </c>
      <c r="D128" s="62">
        <v>3125</v>
      </c>
      <c r="E128" s="133" t="s">
        <v>226</v>
      </c>
    </row>
    <row r="129" spans="1:5" x14ac:dyDescent="0.25">
      <c r="A129" s="88" t="s">
        <v>212</v>
      </c>
      <c r="B129" s="89" t="s">
        <v>74</v>
      </c>
      <c r="C129" s="52" t="s">
        <v>226</v>
      </c>
      <c r="D129" s="52" t="s">
        <v>226</v>
      </c>
      <c r="E129" s="133" t="s">
        <v>226</v>
      </c>
    </row>
    <row r="130" spans="1:5" x14ac:dyDescent="0.25">
      <c r="A130" s="58" t="s">
        <v>73</v>
      </c>
      <c r="B130" s="59" t="s">
        <v>74</v>
      </c>
      <c r="C130" s="52" t="s">
        <v>226</v>
      </c>
      <c r="D130" s="52" t="s">
        <v>226</v>
      </c>
      <c r="E130" s="133" t="s">
        <v>226</v>
      </c>
    </row>
    <row r="131" spans="1:5" x14ac:dyDescent="0.25">
      <c r="A131" s="85" t="s">
        <v>206</v>
      </c>
      <c r="B131" s="61" t="s">
        <v>151</v>
      </c>
      <c r="C131" s="52" t="s">
        <v>226</v>
      </c>
      <c r="D131" s="52" t="s">
        <v>226</v>
      </c>
      <c r="E131" s="133" t="s">
        <v>226</v>
      </c>
    </row>
    <row r="132" spans="1:5" ht="25.5" x14ac:dyDescent="0.25">
      <c r="A132" s="85" t="s">
        <v>210</v>
      </c>
      <c r="B132" s="61" t="s">
        <v>154</v>
      </c>
      <c r="C132" s="52" t="s">
        <v>226</v>
      </c>
      <c r="D132" s="52" t="s">
        <v>226</v>
      </c>
      <c r="E132" s="133" t="s">
        <v>226</v>
      </c>
    </row>
  </sheetData>
  <mergeCells count="1">
    <mergeCell ref="A2:E2"/>
  </mergeCells>
  <phoneticPr fontId="28" type="noConversion"/>
  <pageMargins left="0.7" right="0.7" top="0.75" bottom="0.75" header="0.3" footer="0.3"/>
  <pageSetup paperSize="9" scale="8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7</vt:i4>
      </vt:variant>
      <vt:variant>
        <vt:lpstr>Imenovani rasponi</vt:lpstr>
      </vt:variant>
      <vt:variant>
        <vt:i4>3</vt:i4>
      </vt:variant>
    </vt:vector>
  </HeadingPairs>
  <TitlesOfParts>
    <vt:vector size="10" baseType="lpstr">
      <vt:lpstr>SAŽETAK</vt:lpstr>
      <vt:lpstr> Račun prihoda i rashoda</vt:lpstr>
      <vt:lpstr>Rashodi prema izvorima finan</vt:lpstr>
      <vt:lpstr>Rashodi prema funkcijskoj k </vt:lpstr>
      <vt:lpstr>Račun financiranja</vt:lpstr>
      <vt:lpstr>Račun fin prema izvorima f</vt:lpstr>
      <vt:lpstr>Posebni dio</vt:lpstr>
      <vt:lpstr>' Račun prihoda i rashoda'!Podrucje_ispisa</vt:lpstr>
      <vt:lpstr>'Posebni dio'!Podrucje_ispisa</vt:lpstr>
      <vt:lpstr>SAŽETAK!Podrucje_ispisa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CMR</cp:lastModifiedBy>
  <cp:lastPrinted>2025-02-26T09:41:54Z</cp:lastPrinted>
  <dcterms:created xsi:type="dcterms:W3CDTF">2022-08-12T12:51:27Z</dcterms:created>
  <dcterms:modified xsi:type="dcterms:W3CDTF">2025-03-27T16:28:30Z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Tablica ogledni format izvještaja o izvršenju PKDP.xlsx</vt:lpwstr>
  </property>
</Properties>
</file>