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idija\Downloads\"/>
    </mc:Choice>
  </mc:AlternateContent>
  <xr:revisionPtr revIDLastSave="0" documentId="13_ncr:1_{EC89A1C9-EDD2-4907-A21F-A7B1C9C6642E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2" r:id="rId2"/>
    <sheet name="prema izvorima finan" sheetId="3" r:id="rId3"/>
    <sheet name="Rashodi prema funkcijskoj k " sheetId="4" r:id="rId4"/>
    <sheet name="Račun financiranja" sheetId="5" r:id="rId5"/>
    <sheet name="Račun fin prema izvorima f" sheetId="6" r:id="rId6"/>
    <sheet name="Posebni dio" sheetId="7" r:id="rId7"/>
  </sheets>
  <definedNames>
    <definedName name="_xlnm._FilterDatabase" localSheetId="6" hidden="1">'Posebni dio'!$A$4:$E$139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4Fw8tq/SyjGGxvyLOoZG7fw7cJWQlkBz+wvBE7EAAIs="/>
    </ext>
  </extLst>
</workbook>
</file>

<file path=xl/calcChain.xml><?xml version="1.0" encoding="utf-8"?>
<calcChain xmlns="http://schemas.openxmlformats.org/spreadsheetml/2006/main">
  <c r="D138" i="7" l="1"/>
  <c r="E135" i="7"/>
  <c r="E134" i="7"/>
  <c r="D133" i="7"/>
  <c r="E133" i="7" s="1"/>
  <c r="D131" i="7"/>
  <c r="E128" i="7"/>
  <c r="E126" i="7"/>
  <c r="D125" i="7"/>
  <c r="E109" i="7"/>
  <c r="E108" i="7"/>
  <c r="E107" i="7"/>
  <c r="D106" i="7"/>
  <c r="E106" i="7" s="1"/>
  <c r="E86" i="7"/>
  <c r="E85" i="7"/>
  <c r="E84" i="7"/>
  <c r="E83" i="7"/>
  <c r="E78" i="7"/>
  <c r="D51" i="7"/>
  <c r="E51" i="7" s="1"/>
  <c r="D47" i="7"/>
  <c r="E47" i="7" s="1"/>
  <c r="D46" i="7"/>
  <c r="E46" i="7" s="1"/>
  <c r="E44" i="7"/>
  <c r="E43" i="7"/>
  <c r="E37" i="7"/>
  <c r="D26" i="7"/>
  <c r="D21" i="7"/>
  <c r="D15" i="7"/>
  <c r="E15" i="7" s="1"/>
  <c r="D13" i="7"/>
  <c r="D11" i="7"/>
  <c r="D10" i="7" s="1"/>
  <c r="E10" i="7" s="1"/>
  <c r="E9" i="7"/>
  <c r="D8" i="7"/>
  <c r="E8" i="7" s="1"/>
  <c r="E7" i="7"/>
  <c r="E6" i="7"/>
  <c r="F8" i="4"/>
  <c r="E8" i="4"/>
  <c r="F7" i="4"/>
  <c r="E7" i="4"/>
  <c r="F6" i="4"/>
  <c r="E6" i="4"/>
  <c r="F27" i="3"/>
  <c r="E27" i="3"/>
  <c r="F26" i="3"/>
  <c r="E26" i="3"/>
  <c r="F23" i="3"/>
  <c r="E23" i="3"/>
  <c r="F22" i="3"/>
  <c r="E22" i="3"/>
  <c r="D22" i="3"/>
  <c r="D21" i="3"/>
  <c r="F21" i="3" s="1"/>
  <c r="F20" i="3"/>
  <c r="E20" i="3"/>
  <c r="F19" i="3"/>
  <c r="E19" i="3"/>
  <c r="F14" i="3"/>
  <c r="E14" i="3"/>
  <c r="F13" i="3"/>
  <c r="E13" i="3"/>
  <c r="F10" i="3"/>
  <c r="E10" i="3"/>
  <c r="F9" i="3"/>
  <c r="E9" i="3"/>
  <c r="E8" i="3"/>
  <c r="B7" i="3"/>
  <c r="E7" i="3" s="1"/>
  <c r="F6" i="3"/>
  <c r="E6" i="3"/>
  <c r="B6" i="3"/>
  <c r="I116" i="2"/>
  <c r="J113" i="2"/>
  <c r="I113" i="2"/>
  <c r="I107" i="2"/>
  <c r="J101" i="2"/>
  <c r="I101" i="2"/>
  <c r="I98" i="2"/>
  <c r="I97" i="2"/>
  <c r="I96" i="2"/>
  <c r="J95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F82" i="2"/>
  <c r="I82" i="2" s="1"/>
  <c r="I81" i="2"/>
  <c r="F81" i="2"/>
  <c r="F80" i="2"/>
  <c r="I80" i="2" s="1"/>
  <c r="F79" i="2"/>
  <c r="I79" i="2" s="1"/>
  <c r="F78" i="2"/>
  <c r="I78" i="2" s="1"/>
  <c r="F77" i="2"/>
  <c r="I77" i="2" s="1"/>
  <c r="I76" i="2"/>
  <c r="I75" i="2"/>
  <c r="F74" i="2"/>
  <c r="I73" i="2"/>
  <c r="F73" i="2"/>
  <c r="F72" i="2"/>
  <c r="I72" i="2" s="1"/>
  <c r="F71" i="2"/>
  <c r="I71" i="2" s="1"/>
  <c r="F70" i="2"/>
  <c r="I70" i="2" s="1"/>
  <c r="I69" i="2"/>
  <c r="I68" i="2"/>
  <c r="I67" i="2"/>
  <c r="I66" i="2"/>
  <c r="I65" i="2"/>
  <c r="I64" i="2"/>
  <c r="J63" i="2"/>
  <c r="I63" i="2"/>
  <c r="I62" i="2"/>
  <c r="I61" i="2"/>
  <c r="I60" i="2"/>
  <c r="I59" i="2"/>
  <c r="I58" i="2"/>
  <c r="I57" i="2"/>
  <c r="J56" i="2"/>
  <c r="I56" i="2"/>
  <c r="J55" i="2"/>
  <c r="I55" i="2"/>
  <c r="J54" i="2"/>
  <c r="I54" i="2"/>
  <c r="I45" i="2"/>
  <c r="I31" i="2"/>
  <c r="I30" i="2"/>
  <c r="I29" i="2"/>
  <c r="I26" i="2"/>
  <c r="J24" i="2"/>
  <c r="I24" i="2"/>
  <c r="I14" i="2"/>
  <c r="I13" i="2"/>
  <c r="J12" i="2"/>
  <c r="I12" i="2"/>
  <c r="J11" i="2"/>
  <c r="I11" i="2"/>
  <c r="J10" i="2"/>
  <c r="I10" i="2"/>
  <c r="I25" i="1"/>
  <c r="H15" i="1"/>
  <c r="H16" i="1" s="1"/>
  <c r="G15" i="1"/>
  <c r="G16" i="1" s="1"/>
  <c r="G26" i="1" s="1"/>
  <c r="F15" i="1"/>
  <c r="F16" i="1" s="1"/>
  <c r="F26" i="1" s="1"/>
  <c r="J14" i="1"/>
  <c r="I14" i="1"/>
  <c r="I13" i="1"/>
  <c r="J12" i="1"/>
  <c r="H12" i="1"/>
  <c r="I12" i="1" s="1"/>
  <c r="F12" i="1"/>
  <c r="J10" i="1"/>
  <c r="I10" i="1"/>
  <c r="H26" i="1" l="1"/>
  <c r="I26" i="1" s="1"/>
  <c r="I16" i="1"/>
  <c r="I15" i="1"/>
  <c r="J15" i="1"/>
  <c r="D123" i="7"/>
  <c r="E123" i="7" s="1"/>
  <c r="D45" i="7"/>
  <c r="E45" i="7" s="1"/>
  <c r="E21" i="3"/>
  <c r="E11" i="7"/>
</calcChain>
</file>

<file path=xl/sharedStrings.xml><?xml version="1.0" encoding="utf-8"?>
<sst xmlns="http://schemas.openxmlformats.org/spreadsheetml/2006/main" count="588" uniqueCount="236">
  <si>
    <t xml:space="preserve">CENTAR KULTURE RIBNJAK								</t>
  </si>
  <si>
    <t>I. OPĆI DIO</t>
  </si>
  <si>
    <t>SAŽETAK  RAČUNA PRIHODA I RASHODA I RAČUNA FINANCIRANJA</t>
  </si>
  <si>
    <t>SAŽETAK RAČUNA PRIHODA I RASHODA</t>
  </si>
  <si>
    <t>BROJČANA OZNAKA I NAZIV</t>
  </si>
  <si>
    <t>IZVRŠENJE 
2024.</t>
  </si>
  <si>
    <t>TEKUĆI PLAN/ REBALANAS 2025.*</t>
  </si>
  <si>
    <t>IZVRŠENJE 
2025.</t>
  </si>
  <si>
    <t>INDEKS</t>
  </si>
  <si>
    <t>INDEKS**</t>
  </si>
  <si>
    <t>5=4/2*100</t>
  </si>
  <si>
    <t>6=4/3*100</t>
  </si>
  <si>
    <t>6 PRIHODI POSLOVANJA</t>
  </si>
  <si>
    <t>7 PRIHODI OD PRODAJE NEFINANCIJSKE IMOVINE</t>
  </si>
  <si>
    <t>-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</si>
  <si>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</si>
  <si>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</si>
  <si>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</si>
  <si>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</si>
  <si>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</si>
  <si>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</si>
  <si>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OSTVARENJE/IZVRŠENJE 
2024.</t>
  </si>
  <si>
    <t>TEKUĆI PLAN 2025.*</t>
  </si>
  <si>
    <t xml:space="preserve">IZVRŠENJE 
2025. 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</si>
  <si>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</si>
  <si>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</si>
  <si>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</si>
  <si>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</si>
  <si>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</si>
  <si>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 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</si>
  <si>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</si>
  <si>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</si>
  <si>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</si>
  <si>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</si>
  <si>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 RAČUN PRIHODA I RASHODA </t>
  </si>
  <si>
    <t xml:space="preserve">IZVJEŠTAJ O PRIHODIMA I RASHODIMA PREMA EKONOMSKOJ KLASIFIKACIJI </t>
  </si>
  <si>
    <t xml:space="preserve">OSTVARENJE/IZVRŠENJE 
2024. </t>
  </si>
  <si>
    <t>TEKUĆI PLAN/ REBALANS 2025.</t>
  </si>
  <si>
    <t xml:space="preserve">OSTVARENJE/IZVRŠENJE 
2025. </t>
  </si>
  <si>
    <t>UKUPNO PRIHODI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</si>
  <si>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</si>
  <si>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</si>
  <si>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</si>
  <si>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</si>
  <si>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Prijenosi između proračunskog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</si>
  <si>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</si>
  <si>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</si>
  <si>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</si>
  <si>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</si>
  <si>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</si>
  <si>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Prihodi od upravnih i administrativnih pristojbi, pristojbi po posebnim propisima i naknada</t>
  </si>
  <si>
    <t>Prihodi po posebnim propisima</t>
  </si>
  <si>
    <t>Ostali nespomenuti prihodi</t>
  </si>
  <si>
    <t xml:space="preserve"> 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</si>
  <si>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</si>
  <si>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</si>
  <si>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</si>
  <si>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</si>
  <si>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</si>
  <si>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</si>
  <si>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</si>
  <si>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</si>
  <si>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</si>
  <si>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</si>
  <si>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Prihodi od prodaje nefinancijske imovine</t>
  </si>
  <si>
    <t>Prihodi od prodaje proizvedene dugotrajne imovine</t>
  </si>
  <si>
    <t>Prihodi od prodaje postrojenja i opreme</t>
  </si>
  <si>
    <t>Komunikacijska oprema</t>
  </si>
  <si>
    <t>Instrumenti, uređaji i strojevi</t>
  </si>
  <si>
    <t>IZVRŠENJE KORIŠTENJA PRENESENOG VIŠKA</t>
  </si>
  <si>
    <t>6=5/2*100</t>
  </si>
  <si>
    <t>7=5/4*100</t>
  </si>
  <si>
    <t>Vlastiti izvori</t>
  </si>
  <si>
    <t>Rezultat poslovanja</t>
  </si>
  <si>
    <t>Rezultat - višak/manjak</t>
  </si>
  <si>
    <t>Višak prihoda i primitaka</t>
  </si>
  <si>
    <t>UKUPNO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</si>
  <si>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</si>
  <si>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</si>
  <si>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</si>
  <si>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</si>
  <si>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</si>
  <si>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</si>
  <si>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</si>
  <si>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</si>
  <si>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</si>
  <si>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</si>
  <si>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</si>
  <si>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</si>
  <si>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</si>
  <si>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</si>
  <si>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</si>
  <si>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</si>
  <si>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</si>
  <si>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</si>
  <si>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</si>
  <si>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</si>
  <si>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</si>
  <si>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</si>
  <si>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</si>
  <si>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</si>
  <si>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</si>
  <si>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</si>
  <si>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</si>
  <si>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</si>
  <si>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</si>
  <si>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</si>
  <si>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</si>
  <si>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</si>
  <si>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</si>
  <si>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</si>
  <si>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</si>
  <si>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</si>
  <si>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</si>
  <si>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</si>
  <si>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</si>
  <si>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</si>
  <si>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</si>
  <si>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</si>
  <si>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Ostali nespomenuti financijski rashodi </t>
  </si>
  <si>
    <t>Naknade građanima i kućanstvima na temelju osiguranja i druge naknade</t>
  </si>
  <si>
    <t>Ostale naknade građanima i kućanstvima iz proračuna</t>
  </si>
  <si>
    <t>Naknade građanima i kućanstvima u novcu</t>
  </si>
  <si>
    <t>Ostali rashodi</t>
  </si>
  <si>
    <t>Tekuće donacije u novcu</t>
  </si>
  <si>
    <t>Rashodi za nabavu nefinancijske imovine</t>
  </si>
  <si>
    <t>Rashodi za nabavu neproizvedene dugotrajne imovine</t>
  </si>
  <si>
    <t>Nematerijalna imovina</t>
  </si>
  <si>
    <t>Licence</t>
  </si>
  <si>
    <t>Ostala prava</t>
  </si>
  <si>
    <t>Ostala nematerijalna imovina</t>
  </si>
  <si>
    <t>Rashodi za nabavu proizvedene dugotrajne imovine</t>
  </si>
  <si>
    <t>Građevinski objekti</t>
  </si>
  <si>
    <t>Stambeni objekti</t>
  </si>
  <si>
    <t>Postrojenja i oprema</t>
  </si>
  <si>
    <t>Uredska oprema i namještaj</t>
  </si>
  <si>
    <t>Oprema za održavanje i zaštitu</t>
  </si>
  <si>
    <t>Sportska i glazbena oprema</t>
  </si>
  <si>
    <t>Uređaji, strojevi i oprema za ostale namjene</t>
  </si>
  <si>
    <t>Nematerijalna proizvedena imovina</t>
  </si>
  <si>
    <t>Ulaganja u računalne programe</t>
  </si>
  <si>
    <t>Ostala nematerijalna proizvedena imovina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</si>
  <si>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</si>
  <si>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</si>
  <si>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</si>
  <si>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</si>
  <si>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</si>
  <si>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</si>
  <si>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</si>
  <si>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</si>
  <si>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</si>
  <si>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</si>
  <si>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</si>
  <si>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</si>
  <si>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7 Prihodi od prodaje ili zamjene nefinancijske imovine</t>
  </si>
  <si>
    <t>71 Prihodi od prodaje ili zamjene nefinancijske imovine</t>
  </si>
  <si>
    <t>IZVJEŠTAJ O RASHODIMA PREMA FUNKCIJSKOJ KLASIFIKACIJI</t>
  </si>
  <si>
    <t>01 Rekreacija, kultura i religija</t>
  </si>
  <si>
    <t>011 Služba kulture</t>
  </si>
  <si>
    <t xml:space="preserve"> RAČUN FINANCIRANJA</t>
  </si>
  <si>
    <t xml:space="preserve">IZVJEŠTAJ RAČUNA FINANCIRANJA PREMA EKONOMSKOJ KLASIFIKACIJI </t>
  </si>
  <si>
    <t>Primici od financijske imovine i zaduživanja</t>
  </si>
  <si>
    <t>Izdaci za financijsku imovinu i otplate zajmova</t>
  </si>
  <si>
    <t>IZVJEŠTAJ RAČUNA FINANCIRANJA PREMA IZVORIMA FINANCIRANJA</t>
  </si>
  <si>
    <t>UKUPNO PRIMICI</t>
  </si>
  <si>
    <t xml:space="preserve">UKUPNO IZDACI </t>
  </si>
  <si>
    <t>II. POSEBNI DIO</t>
  </si>
  <si>
    <t>ŠIFRA</t>
  </si>
  <si>
    <t>NAZIV</t>
  </si>
  <si>
    <t xml:space="preserve"> IZVRŠENJE 
2025. </t>
  </si>
  <si>
    <t>5=4/3*100</t>
  </si>
  <si>
    <t>PRORAČUNSKI KORISNIK RKP 24859</t>
  </si>
  <si>
    <t>CENTAR MLADIH RIBNJAK</t>
  </si>
  <si>
    <t>PROGRAM 2124</t>
  </si>
  <si>
    <t>JAVNA UPRAVA I ADMINISTRACIJA</t>
  </si>
  <si>
    <t>Aktivnost A212401</t>
  </si>
  <si>
    <t>REDOVNA DJELATNOST PRORAČUNSKIH KORISNIK</t>
  </si>
  <si>
    <t>Izvor 1.</t>
  </si>
  <si>
    <t>Opći prihodi i primici</t>
  </si>
  <si>
    <t>Izvor 1.1.</t>
  </si>
  <si>
    <t>Skupina 31</t>
  </si>
  <si>
    <t>Odjeljak 3111</t>
  </si>
  <si>
    <t>Odjeljak 3121</t>
  </si>
  <si>
    <t>Odjeljak 3132</t>
  </si>
  <si>
    <t>Skupina 32</t>
  </si>
  <si>
    <t>Odjeljak 3212</t>
  </si>
  <si>
    <t>Odjeljak 3213</t>
  </si>
  <si>
    <t>Odjeljak 3214</t>
  </si>
  <si>
    <t>Odjeljak 3221</t>
  </si>
  <si>
    <t>Odjeljak 3222</t>
  </si>
  <si>
    <t>Odjeljak 3223</t>
  </si>
  <si>
    <t>Odjeljak 3224</t>
  </si>
  <si>
    <t>Odjeljak 3225</t>
  </si>
  <si>
    <t>Odjeljak 3231</t>
  </si>
  <si>
    <t>Odjeljak 3232</t>
  </si>
  <si>
    <t>Odjeljak 3234</t>
  </si>
  <si>
    <t>Odjeljak 3235</t>
  </si>
  <si>
    <t>Odjeljak 3236</t>
  </si>
  <si>
    <t>Odjeljak 3237</t>
  </si>
  <si>
    <t>Odjeljak 3238</t>
  </si>
  <si>
    <t>Odjeljak 3239</t>
  </si>
  <si>
    <t>Odjeljak 3291</t>
  </si>
  <si>
    <t>Odjeljak 3292</t>
  </si>
  <si>
    <t>Odjeljak 3294</t>
  </si>
  <si>
    <t>Odjeljak 3295</t>
  </si>
  <si>
    <t>Odjeljak 3299</t>
  </si>
  <si>
    <t>Skupina 34</t>
  </si>
  <si>
    <t>Odjeljak 3431</t>
  </si>
  <si>
    <t>Izvor 6.</t>
  </si>
  <si>
    <t>Donacije</t>
  </si>
  <si>
    <t>Izvor 6.1.</t>
  </si>
  <si>
    <t>Odjeljak 3211</t>
  </si>
  <si>
    <t>Izvor 3.</t>
  </si>
  <si>
    <t>Vlastiti prihodi</t>
  </si>
  <si>
    <t>Izvor 3.1.</t>
  </si>
  <si>
    <t>PROGRAM A022124</t>
  </si>
  <si>
    <t>Odjeljak 3227</t>
  </si>
  <si>
    <t>Odjeljak 3233</t>
  </si>
  <si>
    <t>Odjeljak 3241</t>
  </si>
  <si>
    <t>Odjeljak 3293</t>
  </si>
  <si>
    <t>Odjeljak 3432</t>
  </si>
  <si>
    <t>Odjeljak 3433</t>
  </si>
  <si>
    <t>Odjeljak 3434</t>
  </si>
  <si>
    <t>Aktivnost A212402</t>
  </si>
  <si>
    <t>PROGRAMSKA DJELATNOST JAVNIH USTANOVA</t>
  </si>
  <si>
    <t>Izvor 5.2.</t>
  </si>
  <si>
    <t>Pomoći iz drugih proračuna</t>
  </si>
  <si>
    <t>Aktivnost T212401</t>
  </si>
  <si>
    <t>PILOT PROJEKT SPARK</t>
  </si>
  <si>
    <t>Aktivnost A022124K212401</t>
  </si>
  <si>
    <t>ODRŽAVANJE I OPREMANJE USTANOVA U KULTURI</t>
  </si>
  <si>
    <t>Skupina 42</t>
  </si>
  <si>
    <t>Odjeljak 4221</t>
  </si>
  <si>
    <t>Odjeljak 4223</t>
  </si>
  <si>
    <t>Odjeljak 4227</t>
  </si>
  <si>
    <t>Odjeljak 4262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</si>
</sst>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_-* #,##0.00\ [$€-41A]_-;\-* #,##0.00\ [$€-41A]_-;_-* &quot;-&quot;??\ [$€-41A]_-;_-@"/>
    <numFmt numFmtId="166" formatCode="_-* #,##0.00\ _k_n_-;\-* #,##0.00\ _k_n_-;_-* &quot;-&quot;??\ _k_n_-;_-@"/>
  </numFmts>
  <fonts count="31" x14ac:knownFonts="1">
    <font>
      <sz val="11"/>
      <color theme="1"/>
      <name val="Calibri"/>
      <scheme val="minor"/>
    </font>
    <font>
      <b/>
      <sz val="12"/>
      <color rgb="FF000000"/>
      <name val="Arial"/>
    </font>
    <font>
      <sz val="11"/>
      <name val="Calibri"/>
    </font>
    <font>
      <b/>
      <sz val="14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12"/>
      <color theme="1"/>
      <name val="Calibri"/>
    </font>
    <font>
      <b/>
      <sz val="10"/>
      <color theme="1"/>
      <name val="Arial"/>
    </font>
    <font>
      <b/>
      <sz val="11"/>
      <color theme="1"/>
      <name val="Calibri"/>
    </font>
    <font>
      <b/>
      <sz val="10"/>
      <color rgb="FFFF0000"/>
      <name val="Calibri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Times New Roman"/>
    </font>
    <font>
      <b/>
      <sz val="11"/>
      <color theme="1"/>
      <name val="Arial"/>
    </font>
    <font>
      <sz val="11"/>
      <color theme="1"/>
      <name val="Arial"/>
    </font>
    <font>
      <i/>
      <sz val="10"/>
      <color theme="1"/>
      <name val="Arial"/>
    </font>
    <font>
      <b/>
      <sz val="11"/>
      <color theme="1"/>
      <name val="Times New Roman"/>
    </font>
    <font>
      <b/>
      <sz val="10"/>
      <color theme="1"/>
      <name val="Calibri"/>
    </font>
    <font>
      <b/>
      <sz val="12"/>
      <color rgb="FF000000"/>
      <name val="Times New Roman"/>
    </font>
    <font>
      <b/>
      <sz val="14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sz val="8"/>
      <color theme="1"/>
      <name val="Times New Roman"/>
    </font>
    <font>
      <i/>
      <sz val="10"/>
      <color rgb="FF000000"/>
      <name val="Times New Roman"/>
    </font>
    <font>
      <sz val="10"/>
      <color theme="1"/>
      <name val="Times New Roman"/>
    </font>
    <font>
      <sz val="12"/>
      <color rgb="FF000000"/>
      <name val="Times New Roman"/>
    </font>
    <font>
      <sz val="1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0" fontId="10" fillId="0" borderId="11" xfId="0" quotePrefix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164" fontId="12" fillId="3" borderId="11" xfId="0" applyNumberFormat="1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horizontal="right"/>
    </xf>
    <xf numFmtId="3" fontId="5" fillId="0" borderId="11" xfId="0" applyNumberFormat="1" applyFont="1" applyBorder="1" applyAlignment="1">
      <alignment horizontal="right" wrapText="1"/>
    </xf>
    <xf numFmtId="0" fontId="7" fillId="3" borderId="13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vertical="center"/>
    </xf>
    <xf numFmtId="164" fontId="12" fillId="3" borderId="11" xfId="0" applyNumberFormat="1" applyFont="1" applyFill="1" applyBorder="1" applyAlignment="1">
      <alignment vertical="center" wrapText="1"/>
    </xf>
    <xf numFmtId="3" fontId="5" fillId="3" borderId="11" xfId="0" applyNumberFormat="1" applyFont="1" applyFill="1" applyBorder="1" applyAlignment="1">
      <alignment horizontal="right" wrapText="1"/>
    </xf>
    <xf numFmtId="0" fontId="5" fillId="0" borderId="0" xfId="0" applyFont="1"/>
    <xf numFmtId="0" fontId="10" fillId="2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 wrapText="1"/>
    </xf>
    <xf numFmtId="0" fontId="10" fillId="3" borderId="11" xfId="0" quotePrefix="1" applyFont="1" applyFill="1" applyBorder="1" applyAlignment="1">
      <alignment horizontal="right" wrapText="1"/>
    </xf>
    <xf numFmtId="4" fontId="5" fillId="0" borderId="1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4" fontId="10" fillId="3" borderId="11" xfId="0" applyNumberFormat="1" applyFont="1" applyFill="1" applyBorder="1" applyAlignment="1">
      <alignment horizontal="left" wrapText="1"/>
    </xf>
    <xf numFmtId="164" fontId="10" fillId="3" borderId="11" xfId="0" applyNumberFormat="1" applyFont="1" applyFill="1" applyBorder="1" applyAlignment="1">
      <alignment horizontal="right" wrapText="1"/>
    </xf>
    <xf numFmtId="1" fontId="5" fillId="3" borderId="11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165" fontId="15" fillId="2" borderId="11" xfId="0" applyNumberFormat="1" applyFont="1" applyFill="1" applyBorder="1"/>
    <xf numFmtId="165" fontId="10" fillId="2" borderId="11" xfId="0" applyNumberFormat="1" applyFont="1" applyFill="1" applyBorder="1" applyAlignment="1">
      <alignment horizontal="right"/>
    </xf>
    <xf numFmtId="1" fontId="16" fillId="0" borderId="11" xfId="0" applyNumberFormat="1" applyFont="1" applyBorder="1"/>
    <xf numFmtId="165" fontId="10" fillId="2" borderId="11" xfId="0" applyNumberFormat="1" applyFont="1" applyFill="1" applyBorder="1"/>
    <xf numFmtId="0" fontId="12" fillId="2" borderId="11" xfId="0" applyFont="1" applyFill="1" applyBorder="1" applyAlignment="1">
      <alignment horizontal="left" vertical="center" wrapText="1"/>
    </xf>
    <xf numFmtId="1" fontId="16" fillId="2" borderId="11" xfId="0" applyNumberFormat="1" applyFont="1" applyFill="1" applyBorder="1"/>
    <xf numFmtId="0" fontId="12" fillId="2" borderId="11" xfId="0" applyFont="1" applyFill="1" applyBorder="1" applyAlignment="1">
      <alignment horizontal="left" vertical="center"/>
    </xf>
    <xf numFmtId="0" fontId="12" fillId="2" borderId="11" xfId="0" quotePrefix="1" applyFont="1" applyFill="1" applyBorder="1" applyAlignment="1">
      <alignment horizontal="left" vertical="center"/>
    </xf>
    <xf numFmtId="165" fontId="16" fillId="2" borderId="11" xfId="0" applyNumberFormat="1" applyFont="1" applyFill="1" applyBorder="1"/>
    <xf numFmtId="165" fontId="5" fillId="2" borderId="11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165" fontId="16" fillId="2" borderId="11" xfId="0" applyNumberFormat="1" applyFont="1" applyFill="1" applyBorder="1" applyAlignment="1">
      <alignment vertical="center" wrapText="1"/>
    </xf>
    <xf numFmtId="0" fontId="12" fillId="2" borderId="11" xfId="0" quotePrefix="1" applyFont="1" applyFill="1" applyBorder="1" applyAlignment="1">
      <alignment horizontal="left" vertical="center" wrapText="1"/>
    </xf>
    <xf numFmtId="165" fontId="16" fillId="0" borderId="11" xfId="0" applyNumberFormat="1" applyFont="1" applyBorder="1"/>
    <xf numFmtId="0" fontId="12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 wrapText="1"/>
    </xf>
    <xf numFmtId="165" fontId="5" fillId="2" borderId="18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7" fillId="2" borderId="11" xfId="0" applyFont="1" applyFill="1" applyBorder="1" applyAlignment="1">
      <alignment vertical="center" wrapText="1"/>
    </xf>
    <xf numFmtId="165" fontId="5" fillId="2" borderId="11" xfId="0" applyNumberFormat="1" applyFont="1" applyFill="1" applyBorder="1" applyAlignment="1">
      <alignment horizontal="right" wrapText="1"/>
    </xf>
    <xf numFmtId="3" fontId="16" fillId="2" borderId="11" xfId="0" applyNumberFormat="1" applyFont="1" applyFill="1" applyBorder="1"/>
    <xf numFmtId="0" fontId="12" fillId="2" borderId="11" xfId="0" applyFont="1" applyFill="1" applyBorder="1" applyAlignment="1">
      <alignment vertical="center" wrapText="1"/>
    </xf>
    <xf numFmtId="165" fontId="5" fillId="2" borderId="18" xfId="0" applyNumberFormat="1" applyFont="1" applyFill="1" applyBorder="1" applyAlignment="1">
      <alignment horizontal="right" wrapText="1"/>
    </xf>
    <xf numFmtId="165" fontId="16" fillId="2" borderId="18" xfId="0" applyNumberFormat="1" applyFont="1" applyFill="1" applyBorder="1"/>
    <xf numFmtId="0" fontId="1" fillId="2" borderId="18" xfId="0" applyFont="1" applyFill="1" applyBorder="1" applyAlignment="1">
      <alignment horizontal="center" vertical="center" wrapText="1"/>
    </xf>
    <xf numFmtId="3" fontId="16" fillId="0" borderId="11" xfId="0" applyNumberFormat="1" applyFont="1" applyBorder="1"/>
    <xf numFmtId="165" fontId="15" fillId="0" borderId="11" xfId="0" applyNumberFormat="1" applyFont="1" applyBorder="1"/>
    <xf numFmtId="0" fontId="17" fillId="2" borderId="11" xfId="0" quotePrefix="1" applyFont="1" applyFill="1" applyBorder="1" applyAlignment="1">
      <alignment horizontal="left" vertical="center"/>
    </xf>
    <xf numFmtId="164" fontId="16" fillId="2" borderId="11" xfId="0" applyNumberFormat="1" applyFont="1" applyFill="1" applyBorder="1"/>
    <xf numFmtId="3" fontId="5" fillId="2" borderId="18" xfId="0" applyNumberFormat="1" applyFont="1" applyFill="1" applyBorder="1" applyAlignment="1">
      <alignment horizontal="right"/>
    </xf>
    <xf numFmtId="3" fontId="5" fillId="2" borderId="18" xfId="0" applyNumberFormat="1" applyFont="1" applyFill="1" applyBorder="1" applyAlignment="1">
      <alignment horizontal="right" wrapText="1"/>
    </xf>
    <xf numFmtId="0" fontId="3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164" fontId="18" fillId="2" borderId="11" xfId="0" applyNumberFormat="1" applyFont="1" applyFill="1" applyBorder="1" applyAlignment="1">
      <alignment vertical="center" wrapText="1"/>
    </xf>
    <xf numFmtId="4" fontId="13" fillId="0" borderId="11" xfId="0" applyNumberFormat="1" applyFont="1" applyBorder="1"/>
    <xf numFmtId="164" fontId="8" fillId="0" borderId="11" xfId="0" applyNumberFormat="1" applyFont="1" applyBorder="1"/>
    <xf numFmtId="164" fontId="10" fillId="2" borderId="11" xfId="0" applyNumberFormat="1" applyFont="1" applyFill="1" applyBorder="1" applyAlignment="1">
      <alignment horizontal="left"/>
    </xf>
    <xf numFmtId="4" fontId="13" fillId="0" borderId="11" xfId="0" applyNumberFormat="1" applyFont="1" applyBorder="1" applyAlignment="1">
      <alignment horizontal="right"/>
    </xf>
    <xf numFmtId="0" fontId="8" fillId="0" borderId="0" xfId="0" applyFont="1"/>
    <xf numFmtId="0" fontId="17" fillId="2" borderId="11" xfId="0" quotePrefix="1" applyFont="1" applyFill="1" applyBorder="1" applyAlignment="1">
      <alignment horizontal="left" vertical="center" wrapText="1"/>
    </xf>
    <xf numFmtId="164" fontId="13" fillId="0" borderId="11" xfId="0" applyNumberFormat="1" applyFont="1" applyBorder="1"/>
    <xf numFmtId="164" fontId="5" fillId="2" borderId="11" xfId="0" applyNumberFormat="1" applyFont="1" applyFill="1" applyBorder="1" applyAlignment="1">
      <alignment horizontal="left"/>
    </xf>
    <xf numFmtId="164" fontId="10" fillId="2" borderId="11" xfId="0" applyNumberFormat="1" applyFont="1" applyFill="1" applyBorder="1" applyAlignment="1">
      <alignment horizontal="right" wrapText="1"/>
    </xf>
    <xf numFmtId="0" fontId="17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wrapText="1"/>
    </xf>
    <xf numFmtId="166" fontId="13" fillId="0" borderId="0" xfId="0" applyNumberFormat="1" applyFont="1"/>
    <xf numFmtId="4" fontId="10" fillId="2" borderId="11" xfId="0" applyNumberFormat="1" applyFont="1" applyFill="1" applyBorder="1" applyAlignment="1">
      <alignment horizontal="right" wrapText="1"/>
    </xf>
    <xf numFmtId="4" fontId="5" fillId="2" borderId="11" xfId="0" applyNumberFormat="1" applyFont="1" applyFill="1" applyBorder="1" applyAlignment="1">
      <alignment horizontal="right" wrapText="1"/>
    </xf>
    <xf numFmtId="164" fontId="10" fillId="2" borderId="11" xfId="0" applyNumberFormat="1" applyFont="1" applyFill="1" applyBorder="1" applyAlignment="1">
      <alignment horizontal="right"/>
    </xf>
    <xf numFmtId="4" fontId="8" fillId="0" borderId="11" xfId="0" applyNumberFormat="1" applyFont="1" applyBorder="1"/>
    <xf numFmtId="0" fontId="19" fillId="0" borderId="0" xfId="0" applyFont="1" applyAlignment="1">
      <alignment vertical="top" wrapText="1"/>
    </xf>
    <xf numFmtId="164" fontId="7" fillId="0" borderId="11" xfId="0" applyNumberFormat="1" applyFont="1" applyBorder="1"/>
    <xf numFmtId="1" fontId="12" fillId="0" borderId="11" xfId="0" applyNumberFormat="1" applyFont="1" applyBorder="1"/>
    <xf numFmtId="164" fontId="12" fillId="0" borderId="11" xfId="0" applyNumberFormat="1" applyFont="1" applyBorder="1"/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4" fillId="0" borderId="0" xfId="0" applyFont="1"/>
    <xf numFmtId="0" fontId="23" fillId="3" borderId="11" xfId="0" applyFont="1" applyFill="1" applyBorder="1" applyAlignment="1">
      <alignment horizontal="center" vertical="center" wrapText="1"/>
    </xf>
    <xf numFmtId="0" fontId="23" fillId="3" borderId="11" xfId="0" quotePrefix="1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1" xfId="0" quotePrefix="1" applyFont="1" applyFill="1" applyBorder="1" applyAlignment="1">
      <alignment horizontal="center" vertical="center" wrapText="1"/>
    </xf>
    <xf numFmtId="0" fontId="25" fillId="0" borderId="0" xfId="0" applyFont="1"/>
    <xf numFmtId="0" fontId="23" fillId="2" borderId="11" xfId="0" applyFont="1" applyFill="1" applyBorder="1" applyAlignment="1">
      <alignment horizontal="left" vertical="center" wrapText="1"/>
    </xf>
    <xf numFmtId="164" fontId="22" fillId="2" borderId="11" xfId="0" applyNumberFormat="1" applyFont="1" applyFill="1" applyBorder="1" applyAlignment="1">
      <alignment horizontal="right" wrapText="1"/>
    </xf>
    <xf numFmtId="4" fontId="20" fillId="2" borderId="11" xfId="0" applyNumberFormat="1" applyFont="1" applyFill="1" applyBorder="1" applyAlignment="1">
      <alignment horizontal="right"/>
    </xf>
    <xf numFmtId="164" fontId="23" fillId="0" borderId="11" xfId="0" applyNumberFormat="1" applyFont="1" applyBorder="1" applyAlignment="1">
      <alignment horizontal="right" wrapText="1"/>
    </xf>
    <xf numFmtId="164" fontId="23" fillId="2" borderId="11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166" fontId="14" fillId="0" borderId="0" xfId="0" applyNumberFormat="1" applyFont="1"/>
    <xf numFmtId="0" fontId="26" fillId="2" borderId="11" xfId="0" applyFont="1" applyFill="1" applyBorder="1" applyAlignment="1">
      <alignment horizontal="left" vertical="center" wrapText="1"/>
    </xf>
    <xf numFmtId="164" fontId="27" fillId="2" borderId="11" xfId="0" applyNumberFormat="1" applyFont="1" applyFill="1" applyBorder="1" applyAlignment="1">
      <alignment horizontal="right" wrapText="1"/>
    </xf>
    <xf numFmtId="164" fontId="14" fillId="0" borderId="0" xfId="0" applyNumberFormat="1" applyFont="1"/>
    <xf numFmtId="0" fontId="22" fillId="2" borderId="11" xfId="0" applyFont="1" applyFill="1" applyBorder="1" applyAlignment="1">
      <alignment horizontal="left" vertical="center" wrapText="1"/>
    </xf>
    <xf numFmtId="4" fontId="28" fillId="2" borderId="11" xfId="0" applyNumberFormat="1" applyFont="1" applyFill="1" applyBorder="1" applyAlignment="1">
      <alignment horizontal="right"/>
    </xf>
    <xf numFmtId="0" fontId="22" fillId="0" borderId="11" xfId="0" applyFont="1" applyBorder="1" applyAlignment="1">
      <alignment horizontal="left" vertical="center" wrapText="1"/>
    </xf>
    <xf numFmtId="164" fontId="22" fillId="0" borderId="11" xfId="0" applyNumberFormat="1" applyFont="1" applyBorder="1" applyAlignment="1">
      <alignment horizontal="right" wrapText="1"/>
    </xf>
    <xf numFmtId="164" fontId="27" fillId="0" borderId="11" xfId="0" applyNumberFormat="1" applyFont="1" applyBorder="1" applyAlignment="1">
      <alignment horizontal="right" wrapText="1"/>
    </xf>
    <xf numFmtId="0" fontId="26" fillId="2" borderId="11" xfId="0" applyFont="1" applyFill="1" applyBorder="1" applyAlignment="1">
      <alignment vertical="top" wrapText="1"/>
    </xf>
    <xf numFmtId="0" fontId="14" fillId="0" borderId="0" xfId="0" applyFont="1" applyAlignment="1">
      <alignment wrapText="1"/>
    </xf>
    <xf numFmtId="164" fontId="30" fillId="2" borderId="11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0" fillId="0" borderId="0" xfId="0"/>
    <xf numFmtId="0" fontId="29" fillId="0" borderId="0" xfId="0" applyFont="1"/>
    <xf numFmtId="0" fontId="7" fillId="0" borderId="8" xfId="0" applyFont="1" applyBorder="1" applyAlignment="1">
      <alignment horizontal="left" vertical="center" wrapText="1"/>
    </xf>
    <xf numFmtId="0" fontId="2" fillId="0" borderId="9" xfId="0" applyFont="1" applyBorder="1"/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3" borderId="8" xfId="0" quotePrefix="1" applyFont="1" applyFill="1" applyBorder="1" applyAlignment="1">
      <alignment horizontal="left" wrapText="1"/>
    </xf>
    <xf numFmtId="0" fontId="2" fillId="0" borderId="10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0" fillId="0" borderId="8" xfId="0" quotePrefix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0" borderId="8" xfId="0" quotePrefix="1" applyFont="1" applyBorder="1" applyAlignment="1">
      <alignment horizontal="left" vertical="center" wrapText="1"/>
    </xf>
    <xf numFmtId="0" fontId="7" fillId="3" borderId="8" xfId="0" quotePrefix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11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workbookViewId="0"/>
  </sheetViews>
  <sheetFormatPr defaultColWidth="14.42578125" defaultRowHeight="15" customHeight="1" x14ac:dyDescent="0.25"/>
  <cols>
    <col min="1" max="4" width="9" customWidth="1"/>
    <col min="5" max="8" width="25.28515625" customWidth="1"/>
    <col min="9" max="10" width="15.7109375" customWidth="1"/>
    <col min="11" max="11" width="25.28515625" customWidth="1"/>
    <col min="12" max="30" width="9" customWidth="1"/>
  </cols>
  <sheetData>
    <row r="1" spans="1:11" ht="42" customHeight="1" x14ac:dyDescent="0.25">
      <c r="A1" s="144" t="s">
        <v>0</v>
      </c>
      <c r="B1" s="135"/>
      <c r="C1" s="135"/>
      <c r="D1" s="135"/>
      <c r="E1" s="135"/>
      <c r="F1" s="135"/>
      <c r="G1" s="135"/>
      <c r="H1" s="135"/>
      <c r="I1" s="135"/>
      <c r="J1" s="136"/>
      <c r="K1" s="1"/>
    </row>
    <row r="2" spans="1:11" ht="18" customHeight="1" x14ac:dyDescent="0.25">
      <c r="A2" s="149"/>
      <c r="B2" s="135"/>
      <c r="C2" s="135"/>
      <c r="D2" s="135"/>
      <c r="E2" s="135"/>
      <c r="F2" s="135"/>
      <c r="G2" s="135"/>
      <c r="H2" s="135"/>
      <c r="I2" s="135"/>
      <c r="J2" s="136"/>
      <c r="K2" s="2"/>
    </row>
    <row r="3" spans="1:11" ht="15.75" customHeight="1" x14ac:dyDescent="0.25">
      <c r="A3" s="144" t="s">
        <v>1</v>
      </c>
      <c r="B3" s="135"/>
      <c r="C3" s="135"/>
      <c r="D3" s="135"/>
      <c r="E3" s="135"/>
      <c r="F3" s="135"/>
      <c r="G3" s="135"/>
      <c r="H3" s="135"/>
      <c r="I3" s="135"/>
      <c r="J3" s="136"/>
      <c r="K3" s="3"/>
    </row>
    <row r="4" spans="1:11" ht="18" x14ac:dyDescent="0.25">
      <c r="A4" s="149"/>
      <c r="B4" s="135"/>
      <c r="C4" s="135"/>
      <c r="D4" s="135"/>
      <c r="E4" s="135"/>
      <c r="F4" s="135"/>
      <c r="G4" s="135"/>
      <c r="H4" s="135"/>
      <c r="I4" s="135"/>
      <c r="J4" s="136"/>
      <c r="K4" s="4"/>
    </row>
    <row r="5" spans="1:11" ht="18" customHeight="1" x14ac:dyDescent="0.25">
      <c r="A5" s="144" t="s">
        <v>2</v>
      </c>
      <c r="B5" s="135"/>
      <c r="C5" s="135"/>
      <c r="D5" s="135"/>
      <c r="E5" s="135"/>
      <c r="F5" s="135"/>
      <c r="G5" s="135"/>
      <c r="H5" s="135"/>
      <c r="I5" s="135"/>
      <c r="J5" s="136"/>
      <c r="K5" s="5"/>
    </row>
    <row r="6" spans="1:11" ht="18" customHeight="1" x14ac:dyDescent="0.25">
      <c r="A6" s="144"/>
      <c r="B6" s="135"/>
      <c r="C6" s="135"/>
      <c r="D6" s="135"/>
      <c r="E6" s="135"/>
      <c r="F6" s="135"/>
      <c r="G6" s="135"/>
      <c r="H6" s="135"/>
      <c r="I6" s="135"/>
      <c r="J6" s="136"/>
      <c r="K6" s="5"/>
    </row>
    <row r="7" spans="1:11" ht="18" customHeight="1" x14ac:dyDescent="0.25">
      <c r="A7" s="145" t="s">
        <v>3</v>
      </c>
      <c r="B7" s="146"/>
      <c r="C7" s="146"/>
      <c r="D7" s="146"/>
      <c r="E7" s="147"/>
      <c r="F7" s="6"/>
      <c r="G7" s="7"/>
      <c r="H7" s="7"/>
      <c r="I7" s="8"/>
      <c r="J7" s="8"/>
    </row>
    <row r="8" spans="1:11" ht="25.5" x14ac:dyDescent="0.25">
      <c r="A8" s="137" t="s">
        <v>4</v>
      </c>
      <c r="B8" s="126"/>
      <c r="C8" s="126"/>
      <c r="D8" s="126"/>
      <c r="E8" s="130"/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</row>
    <row r="9" spans="1:11" x14ac:dyDescent="0.25">
      <c r="A9" s="148">
        <v>1</v>
      </c>
      <c r="B9" s="126"/>
      <c r="C9" s="126"/>
      <c r="D9" s="126"/>
      <c r="E9" s="130"/>
      <c r="F9" s="10">
        <v>2</v>
      </c>
      <c r="G9" s="11">
        <v>3</v>
      </c>
      <c r="H9" s="11">
        <v>4</v>
      </c>
      <c r="I9" s="11" t="s">
        <v>10</v>
      </c>
      <c r="J9" s="11" t="s">
        <v>11</v>
      </c>
    </row>
    <row r="10" spans="1:11" x14ac:dyDescent="0.25">
      <c r="A10" s="125" t="s">
        <v>12</v>
      </c>
      <c r="B10" s="126"/>
      <c r="C10" s="126"/>
      <c r="D10" s="126"/>
      <c r="E10" s="126"/>
      <c r="F10" s="12">
        <v>795142.84</v>
      </c>
      <c r="G10" s="13">
        <v>1064600</v>
      </c>
      <c r="H10" s="12">
        <v>978506.28</v>
      </c>
      <c r="I10" s="14">
        <f>H10/F10*100</f>
        <v>123.06044031032211</v>
      </c>
      <c r="J10" s="14">
        <f>H10/G10*100</f>
        <v>91.913045275220739</v>
      </c>
    </row>
    <row r="11" spans="1:11" x14ac:dyDescent="0.25">
      <c r="A11" s="139" t="s">
        <v>13</v>
      </c>
      <c r="B11" s="126"/>
      <c r="C11" s="126"/>
      <c r="D11" s="126"/>
      <c r="E11" s="126"/>
      <c r="F11" s="12">
        <v>0</v>
      </c>
      <c r="G11" s="12">
        <v>0</v>
      </c>
      <c r="H11" s="12">
        <v>0</v>
      </c>
      <c r="I11" s="14" t="s">
        <v>14</v>
      </c>
      <c r="J11" s="12">
        <v>0</v>
      </c>
    </row>
    <row r="12" spans="1:11" x14ac:dyDescent="0.25">
      <c r="A12" s="140" t="s">
        <v>15</v>
      </c>
      <c r="B12" s="126"/>
      <c r="C12" s="126"/>
      <c r="D12" s="126"/>
      <c r="E12" s="141"/>
      <c r="F12" s="15">
        <f>F10+F11</f>
        <v>795142.84</v>
      </c>
      <c r="G12" s="15">
        <v>1064600</v>
      </c>
      <c r="H12" s="15">
        <f>H10+H11</f>
        <v>978506.28</v>
      </c>
      <c r="I12" s="16">
        <f t="shared" ref="I12:I16" si="0">H12/F12*100</f>
        <v>123.06044031032211</v>
      </c>
      <c r="J12" s="16">
        <f>H12/G12*100</f>
        <v>91.913045275220739</v>
      </c>
    </row>
    <row r="13" spans="1:11" x14ac:dyDescent="0.25">
      <c r="A13" s="142" t="s">
        <v>16</v>
      </c>
      <c r="B13" s="126"/>
      <c r="C13" s="126"/>
      <c r="D13" s="126"/>
      <c r="E13" s="126"/>
      <c r="F13" s="12">
        <v>732263.71</v>
      </c>
      <c r="G13" s="12">
        <v>1033600</v>
      </c>
      <c r="H13" s="12">
        <v>994375.69</v>
      </c>
      <c r="I13" s="17">
        <f t="shared" si="0"/>
        <v>135.79475213922592</v>
      </c>
      <c r="J13" s="17" t="s">
        <v>14</v>
      </c>
    </row>
    <row r="14" spans="1:11" x14ac:dyDescent="0.25">
      <c r="A14" s="139" t="s">
        <v>17</v>
      </c>
      <c r="B14" s="126"/>
      <c r="C14" s="126"/>
      <c r="D14" s="126"/>
      <c r="E14" s="126"/>
      <c r="F14" s="12">
        <v>34306.54</v>
      </c>
      <c r="G14" s="12">
        <v>31000</v>
      </c>
      <c r="H14" s="12">
        <v>31708.54</v>
      </c>
      <c r="I14" s="17">
        <f t="shared" si="0"/>
        <v>92.427099905732263</v>
      </c>
      <c r="J14" s="17">
        <f t="shared" ref="J14:J15" si="1">H14/G14*100</f>
        <v>102.28561290322583</v>
      </c>
    </row>
    <row r="15" spans="1:11" x14ac:dyDescent="0.25">
      <c r="A15" s="18" t="s">
        <v>18</v>
      </c>
      <c r="B15" s="19"/>
      <c r="C15" s="19"/>
      <c r="D15" s="19"/>
      <c r="E15" s="19"/>
      <c r="F15" s="15">
        <f t="shared" ref="F15:H15" si="2">F13+F14</f>
        <v>766570.25</v>
      </c>
      <c r="G15" s="15">
        <f t="shared" si="2"/>
        <v>1064600</v>
      </c>
      <c r="H15" s="15">
        <f t="shared" si="2"/>
        <v>1026084.23</v>
      </c>
      <c r="I15" s="16">
        <f t="shared" si="0"/>
        <v>133.85390706200769</v>
      </c>
      <c r="J15" s="16">
        <f t="shared" si="1"/>
        <v>96.382136952846139</v>
      </c>
    </row>
    <row r="16" spans="1:11" x14ac:dyDescent="0.25">
      <c r="A16" s="143" t="s">
        <v>19</v>
      </c>
      <c r="B16" s="126"/>
      <c r="C16" s="126"/>
      <c r="D16" s="126"/>
      <c r="E16" s="141"/>
      <c r="F16" s="20">
        <f t="shared" ref="F16:H16" si="3">F12-F15</f>
        <v>28572.589999999967</v>
      </c>
      <c r="G16" s="20">
        <f t="shared" si="3"/>
        <v>0</v>
      </c>
      <c r="H16" s="20">
        <f t="shared" si="3"/>
        <v>-47577.949999999953</v>
      </c>
      <c r="I16" s="21">
        <f t="shared" si="0"/>
        <v>-166.51605612231864</v>
      </c>
      <c r="J16" s="21" t="s">
        <v>14</v>
      </c>
    </row>
    <row r="17" spans="1:30" ht="18" x14ac:dyDescent="0.25">
      <c r="A17" s="131"/>
      <c r="B17" s="132"/>
      <c r="C17" s="132"/>
      <c r="D17" s="132"/>
      <c r="E17" s="132"/>
      <c r="F17" s="132"/>
      <c r="G17" s="132"/>
      <c r="H17" s="132"/>
      <c r="I17" s="132"/>
      <c r="J17" s="133"/>
      <c r="K17" s="22"/>
    </row>
    <row r="18" spans="1:30" ht="18" customHeight="1" x14ac:dyDescent="0.25">
      <c r="A18" s="134" t="s">
        <v>20</v>
      </c>
      <c r="B18" s="135"/>
      <c r="C18" s="135"/>
      <c r="D18" s="135"/>
      <c r="E18" s="136"/>
      <c r="F18" s="6"/>
      <c r="G18" s="7"/>
      <c r="H18" s="7"/>
      <c r="I18" s="8"/>
      <c r="J18" s="8"/>
      <c r="K18" s="22"/>
    </row>
    <row r="19" spans="1:30" ht="25.5" x14ac:dyDescent="0.25">
      <c r="A19" s="137" t="s">
        <v>4</v>
      </c>
      <c r="B19" s="126"/>
      <c r="C19" s="126"/>
      <c r="D19" s="126"/>
      <c r="E19" s="130"/>
      <c r="F19" s="9" t="s">
        <v>21</v>
      </c>
      <c r="G19" s="23" t="s">
        <v>22</v>
      </c>
      <c r="H19" s="23" t="s">
        <v>23</v>
      </c>
      <c r="I19" s="23" t="s">
        <v>8</v>
      </c>
      <c r="J19" s="23" t="s">
        <v>9</v>
      </c>
    </row>
    <row r="20" spans="1:30" x14ac:dyDescent="0.25">
      <c r="A20" s="138">
        <v>1</v>
      </c>
      <c r="B20" s="126"/>
      <c r="C20" s="126"/>
      <c r="D20" s="126"/>
      <c r="E20" s="126"/>
      <c r="F20" s="24">
        <v>2</v>
      </c>
      <c r="G20" s="11">
        <v>3</v>
      </c>
      <c r="H20" s="11">
        <v>4</v>
      </c>
      <c r="I20" s="11" t="s">
        <v>10</v>
      </c>
      <c r="J20" s="11" t="s">
        <v>11</v>
      </c>
    </row>
    <row r="21" spans="1:30" ht="15.75" customHeight="1" x14ac:dyDescent="0.25">
      <c r="A21" s="125" t="s">
        <v>24</v>
      </c>
      <c r="B21" s="126"/>
      <c r="C21" s="126"/>
      <c r="D21" s="126"/>
      <c r="E21" s="126"/>
      <c r="F21" s="25" t="s">
        <v>14</v>
      </c>
      <c r="G21" s="25" t="s">
        <v>14</v>
      </c>
      <c r="H21" s="25" t="s">
        <v>14</v>
      </c>
      <c r="I21" s="25" t="s">
        <v>14</v>
      </c>
      <c r="J21" s="25" t="s">
        <v>14</v>
      </c>
    </row>
    <row r="22" spans="1:30" ht="15.75" customHeight="1" x14ac:dyDescent="0.25">
      <c r="A22" s="125" t="s">
        <v>25</v>
      </c>
      <c r="B22" s="126"/>
      <c r="C22" s="126"/>
      <c r="D22" s="126"/>
      <c r="E22" s="126"/>
      <c r="F22" s="25" t="s">
        <v>14</v>
      </c>
      <c r="G22" s="25" t="s">
        <v>14</v>
      </c>
      <c r="H22" s="25" t="s">
        <v>14</v>
      </c>
      <c r="I22" s="25" t="s">
        <v>14</v>
      </c>
      <c r="J22" s="25" t="s">
        <v>14</v>
      </c>
    </row>
    <row r="23" spans="1:30" ht="15" customHeight="1" x14ac:dyDescent="0.25">
      <c r="A23" s="129" t="s">
        <v>26</v>
      </c>
      <c r="B23" s="126"/>
      <c r="C23" s="126"/>
      <c r="D23" s="126"/>
      <c r="E23" s="130"/>
      <c r="F23" s="26" t="s">
        <v>14</v>
      </c>
      <c r="G23" s="26" t="s">
        <v>14</v>
      </c>
      <c r="H23" s="26" t="s">
        <v>14</v>
      </c>
      <c r="I23" s="26" t="s">
        <v>14</v>
      </c>
      <c r="J23" s="26" t="s">
        <v>14</v>
      </c>
    </row>
    <row r="24" spans="1:30" ht="15" customHeight="1" x14ac:dyDescent="0.25">
      <c r="A24" s="125" t="s">
        <v>27</v>
      </c>
      <c r="B24" s="126"/>
      <c r="C24" s="126"/>
      <c r="D24" s="126"/>
      <c r="E24" s="126"/>
      <c r="F24" s="27">
        <v>31963.54</v>
      </c>
      <c r="G24" s="28" t="s">
        <v>14</v>
      </c>
      <c r="H24" s="27">
        <v>60536.13</v>
      </c>
      <c r="I24" s="25" t="s">
        <v>14</v>
      </c>
      <c r="J24" s="25" t="s">
        <v>14</v>
      </c>
    </row>
    <row r="25" spans="1:30" ht="15" customHeight="1" x14ac:dyDescent="0.25">
      <c r="A25" s="125" t="s">
        <v>28</v>
      </c>
      <c r="B25" s="126"/>
      <c r="C25" s="126"/>
      <c r="D25" s="126"/>
      <c r="E25" s="126"/>
      <c r="F25" s="27">
        <v>60536.13</v>
      </c>
      <c r="G25" s="28" t="s">
        <v>14</v>
      </c>
      <c r="H25" s="27">
        <v>60536.13</v>
      </c>
      <c r="I25" s="14">
        <f t="shared" ref="I25:I26" si="4">H25/F25*100</f>
        <v>100</v>
      </c>
      <c r="J25" s="25" t="s">
        <v>14</v>
      </c>
    </row>
    <row r="26" spans="1:30" ht="15.75" customHeight="1" x14ac:dyDescent="0.25">
      <c r="A26" s="129" t="s">
        <v>29</v>
      </c>
      <c r="B26" s="126"/>
      <c r="C26" s="126"/>
      <c r="D26" s="126"/>
      <c r="E26" s="130"/>
      <c r="F26" s="29">
        <f>F16+F24</f>
        <v>60536.129999999968</v>
      </c>
      <c r="G26" s="30">
        <f>G16</f>
        <v>0</v>
      </c>
      <c r="H26" s="29">
        <f>H16+H24</f>
        <v>12958.180000000044</v>
      </c>
      <c r="I26" s="31">
        <f t="shared" si="4"/>
        <v>21.405696069438285</v>
      </c>
      <c r="J26" s="26" t="s">
        <v>14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15.75" customHeight="1" x14ac:dyDescent="0.25"/>
    <row r="28" spans="1:30" ht="15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30" ht="15.75" customHeight="1" x14ac:dyDescent="0.25">
      <c r="A29" s="127"/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30" ht="15" customHeight="1" x14ac:dyDescent="0.25">
      <c r="A30" s="127" t="s">
        <v>30</v>
      </c>
      <c r="B30" s="123"/>
      <c r="C30" s="123"/>
      <c r="D30" s="123"/>
      <c r="E30" s="123"/>
      <c r="F30" s="123"/>
      <c r="G30" s="123"/>
      <c r="H30" s="123"/>
      <c r="I30" s="123"/>
      <c r="J30" s="123"/>
    </row>
    <row r="31" spans="1:30" ht="15" customHeight="1" x14ac:dyDescent="0.25">
      <c r="A31" s="127" t="s">
        <v>31</v>
      </c>
      <c r="B31" s="123"/>
      <c r="C31" s="123"/>
      <c r="D31" s="123"/>
      <c r="E31" s="123"/>
      <c r="F31" s="123"/>
      <c r="G31" s="123"/>
      <c r="H31" s="123"/>
      <c r="I31" s="123"/>
      <c r="J31" s="123"/>
    </row>
    <row r="32" spans="1:30" ht="15" customHeight="1" x14ac:dyDescent="0.25">
      <c r="A32" s="127" t="s">
        <v>32</v>
      </c>
      <c r="B32" s="123"/>
      <c r="C32" s="123"/>
      <c r="D32" s="123"/>
      <c r="E32" s="123"/>
      <c r="F32" s="123"/>
      <c r="G32" s="123"/>
      <c r="H32" s="123"/>
      <c r="I32" s="123"/>
      <c r="J32" s="123"/>
    </row>
    <row r="33" spans="1:10" ht="36.75" customHeight="1" x14ac:dyDescent="0.25">
      <c r="A33" s="123"/>
      <c r="B33" s="123"/>
      <c r="C33" s="123"/>
      <c r="D33" s="123"/>
      <c r="E33" s="123"/>
      <c r="F33" s="123"/>
      <c r="G33" s="123"/>
      <c r="H33" s="123"/>
      <c r="I33" s="123"/>
      <c r="J33" s="123"/>
    </row>
    <row r="34" spans="1:10" ht="15" customHeight="1" x14ac:dyDescent="0.25">
      <c r="A34" s="128" t="s">
        <v>33</v>
      </c>
      <c r="B34" s="123"/>
      <c r="C34" s="123"/>
      <c r="D34" s="123"/>
      <c r="E34" s="123"/>
      <c r="F34" s="123"/>
      <c r="G34" s="123"/>
      <c r="H34" s="123"/>
      <c r="I34" s="123"/>
      <c r="J34" s="123"/>
    </row>
    <row r="35" spans="1:10" ht="15.75" customHeight="1" x14ac:dyDescent="0.25">
      <c r="A35" s="123"/>
      <c r="B35" s="123"/>
      <c r="C35" s="123"/>
      <c r="D35" s="123"/>
      <c r="E35" s="123"/>
      <c r="F35" s="123"/>
      <c r="G35" s="123"/>
      <c r="H35" s="123"/>
      <c r="I35" s="123"/>
      <c r="J35" s="123"/>
    </row>
    <row r="36" spans="1:10" ht="15.75" customHeight="1" x14ac:dyDescent="0.25"/>
    <row r="37" spans="1:10" ht="15.75" customHeight="1" x14ac:dyDescent="0.25"/>
    <row r="38" spans="1:10" ht="15.75" customHeight="1" x14ac:dyDescent="0.25"/>
    <row r="39" spans="1:10" ht="15.75" customHeight="1" x14ac:dyDescent="0.25"/>
    <row r="40" spans="1:10" ht="15.75" customHeight="1" x14ac:dyDescent="0.25"/>
    <row r="41" spans="1:10" ht="15.75" customHeight="1" x14ac:dyDescent="0.25"/>
    <row r="42" spans="1:10" ht="15.75" customHeight="1" x14ac:dyDescent="0.25"/>
    <row r="43" spans="1:10" ht="15.75" customHeight="1" x14ac:dyDescent="0.25"/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">
    <mergeCell ref="A1:J1"/>
    <mergeCell ref="A2:J2"/>
    <mergeCell ref="A3:J3"/>
    <mergeCell ref="A4:J4"/>
    <mergeCell ref="A5:J5"/>
    <mergeCell ref="A6:J6"/>
    <mergeCell ref="A7:E7"/>
    <mergeCell ref="A8:E8"/>
    <mergeCell ref="A9:E9"/>
    <mergeCell ref="A10:E10"/>
    <mergeCell ref="A11:E11"/>
    <mergeCell ref="A12:E12"/>
    <mergeCell ref="A13:E13"/>
    <mergeCell ref="A14:E14"/>
    <mergeCell ref="A16:E16"/>
    <mergeCell ref="A17:J17"/>
    <mergeCell ref="A18:E18"/>
    <mergeCell ref="A19:E19"/>
    <mergeCell ref="A20:E20"/>
    <mergeCell ref="A21:E21"/>
    <mergeCell ref="A22:E22"/>
    <mergeCell ref="A32:J33"/>
    <mergeCell ref="A34:J35"/>
    <mergeCell ref="A23:E23"/>
    <mergeCell ref="A24:E24"/>
    <mergeCell ref="A25:E25"/>
    <mergeCell ref="A26:E26"/>
    <mergeCell ref="A29:J29"/>
    <mergeCell ref="A30:J30"/>
    <mergeCell ref="A31:J31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00"/>
  <sheetViews>
    <sheetView topLeftCell="A3" workbookViewId="0">
      <selection sqref="A1:J1"/>
    </sheetView>
  </sheetViews>
  <sheetFormatPr defaultColWidth="14.42578125" defaultRowHeight="15" customHeight="1" x14ac:dyDescent="0.25"/>
  <cols>
    <col min="1" max="1" width="7.42578125" customWidth="1"/>
    <col min="2" max="2" width="8.42578125" customWidth="1"/>
    <col min="3" max="3" width="11.42578125" customWidth="1"/>
    <col min="4" max="4" width="8.42578125" customWidth="1"/>
    <col min="5" max="5" width="44.7109375" customWidth="1"/>
    <col min="6" max="8" width="25.28515625" customWidth="1"/>
    <col min="9" max="10" width="15.7109375" customWidth="1"/>
    <col min="11" max="26" width="9" customWidth="1"/>
  </cols>
  <sheetData>
    <row r="1" spans="1:10" ht="18" x14ac:dyDescent="0.25">
      <c r="A1" s="149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.75" customHeight="1" x14ac:dyDescent="0.25">
      <c r="A2" s="144" t="s">
        <v>1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ht="18" x14ac:dyDescent="0.25">
      <c r="A3" s="149"/>
      <c r="B3" s="135"/>
      <c r="C3" s="135"/>
      <c r="D3" s="135"/>
      <c r="E3" s="135"/>
      <c r="F3" s="135"/>
      <c r="G3" s="135"/>
      <c r="H3" s="135"/>
      <c r="I3" s="135"/>
      <c r="J3" s="136"/>
    </row>
    <row r="4" spans="1:10" ht="15.75" customHeight="1" x14ac:dyDescent="0.25">
      <c r="A4" s="144" t="s">
        <v>34</v>
      </c>
      <c r="B4" s="135"/>
      <c r="C4" s="135"/>
      <c r="D4" s="135"/>
      <c r="E4" s="135"/>
      <c r="F4" s="135"/>
      <c r="G4" s="135"/>
      <c r="H4" s="135"/>
      <c r="I4" s="135"/>
      <c r="J4" s="136"/>
    </row>
    <row r="5" spans="1:10" ht="18" x14ac:dyDescent="0.25">
      <c r="A5" s="149"/>
      <c r="B5" s="135"/>
      <c r="C5" s="135"/>
      <c r="D5" s="135"/>
      <c r="E5" s="135"/>
      <c r="F5" s="135"/>
      <c r="G5" s="135"/>
      <c r="H5" s="135"/>
      <c r="I5" s="135"/>
      <c r="J5" s="136"/>
    </row>
    <row r="6" spans="1:10" ht="15.75" customHeight="1" x14ac:dyDescent="0.25">
      <c r="A6" s="144" t="s">
        <v>35</v>
      </c>
      <c r="B6" s="135"/>
      <c r="C6" s="135"/>
      <c r="D6" s="135"/>
      <c r="E6" s="135"/>
      <c r="F6" s="135"/>
      <c r="G6" s="135"/>
      <c r="H6" s="135"/>
      <c r="I6" s="135"/>
      <c r="J6" s="136"/>
    </row>
    <row r="7" spans="1:10" ht="18" x14ac:dyDescent="0.25">
      <c r="A7" s="152"/>
      <c r="B7" s="146"/>
      <c r="C7" s="146"/>
      <c r="D7" s="146"/>
      <c r="E7" s="146"/>
      <c r="F7" s="146"/>
      <c r="G7" s="146"/>
      <c r="H7" s="146"/>
      <c r="I7" s="146"/>
      <c r="J7" s="147"/>
    </row>
    <row r="8" spans="1:10" ht="45" customHeight="1" x14ac:dyDescent="0.25">
      <c r="A8" s="150" t="s">
        <v>4</v>
      </c>
      <c r="B8" s="126"/>
      <c r="C8" s="126"/>
      <c r="D8" s="126"/>
      <c r="E8" s="130"/>
      <c r="F8" s="34" t="s">
        <v>36</v>
      </c>
      <c r="G8" s="34" t="s">
        <v>37</v>
      </c>
      <c r="H8" s="34" t="s">
        <v>38</v>
      </c>
      <c r="I8" s="34" t="s">
        <v>8</v>
      </c>
      <c r="J8" s="34" t="s">
        <v>9</v>
      </c>
    </row>
    <row r="9" spans="1:10" x14ac:dyDescent="0.25">
      <c r="A9" s="151">
        <v>1</v>
      </c>
      <c r="B9" s="126"/>
      <c r="C9" s="126"/>
      <c r="D9" s="126"/>
      <c r="E9" s="130"/>
      <c r="F9" s="35">
        <v>2</v>
      </c>
      <c r="G9" s="35">
        <v>3</v>
      </c>
      <c r="H9" s="35">
        <v>4</v>
      </c>
      <c r="I9" s="35" t="s">
        <v>10</v>
      </c>
      <c r="J9" s="35" t="s">
        <v>11</v>
      </c>
    </row>
    <row r="10" spans="1:10" x14ac:dyDescent="0.25">
      <c r="A10" s="36"/>
      <c r="B10" s="36"/>
      <c r="C10" s="36"/>
      <c r="D10" s="36"/>
      <c r="E10" s="36" t="s">
        <v>39</v>
      </c>
      <c r="F10" s="37">
        <v>795142.84</v>
      </c>
      <c r="G10" s="38">
        <v>1064600</v>
      </c>
      <c r="H10" s="37">
        <v>978506.28</v>
      </c>
      <c r="I10" s="39">
        <f t="shared" ref="I10:I14" si="0">H10/F10*100</f>
        <v>123.06044031032211</v>
      </c>
      <c r="J10" s="39">
        <f t="shared" ref="J10:J12" si="1">H10/G10*100</f>
        <v>91.913045275220739</v>
      </c>
    </row>
    <row r="11" spans="1:10" x14ac:dyDescent="0.25">
      <c r="A11" s="36">
        <v>6</v>
      </c>
      <c r="B11" s="36"/>
      <c r="C11" s="36"/>
      <c r="D11" s="36"/>
      <c r="E11" s="36" t="s">
        <v>40</v>
      </c>
      <c r="F11" s="40">
        <v>795142.84</v>
      </c>
      <c r="G11" s="40">
        <v>1064600</v>
      </c>
      <c r="H11" s="40">
        <v>978506.28</v>
      </c>
      <c r="I11" s="39">
        <f t="shared" si="0"/>
        <v>123.06044031032211</v>
      </c>
      <c r="J11" s="39">
        <f t="shared" si="1"/>
        <v>91.913045275220739</v>
      </c>
    </row>
    <row r="12" spans="1:10" ht="25.5" x14ac:dyDescent="0.25">
      <c r="A12" s="36"/>
      <c r="B12" s="36">
        <v>63</v>
      </c>
      <c r="C12" s="41"/>
      <c r="D12" s="41"/>
      <c r="E12" s="41" t="s">
        <v>41</v>
      </c>
      <c r="F12" s="37">
        <v>63290</v>
      </c>
      <c r="G12" s="38">
        <v>0</v>
      </c>
      <c r="H12" s="37">
        <v>17100</v>
      </c>
      <c r="I12" s="42">
        <f t="shared" si="0"/>
        <v>27.018486332753987</v>
      </c>
      <c r="J12" s="42" t="e">
        <f t="shared" si="1"/>
        <v>#DIV/0!</v>
      </c>
    </row>
    <row r="13" spans="1:10" x14ac:dyDescent="0.25">
      <c r="A13" s="43"/>
      <c r="B13" s="43"/>
      <c r="C13" s="43">
        <v>636</v>
      </c>
      <c r="D13" s="43"/>
      <c r="E13" s="44" t="s">
        <v>42</v>
      </c>
      <c r="F13" s="45">
        <v>5290</v>
      </c>
      <c r="G13" s="46">
        <v>0</v>
      </c>
      <c r="H13" s="45">
        <v>500</v>
      </c>
      <c r="I13" s="42">
        <f t="shared" si="0"/>
        <v>9.4517958412098295</v>
      </c>
      <c r="J13" s="45">
        <v>0</v>
      </c>
    </row>
    <row r="14" spans="1:10" x14ac:dyDescent="0.25">
      <c r="A14" s="43"/>
      <c r="B14" s="43"/>
      <c r="C14" s="43"/>
      <c r="D14" s="43">
        <v>6361</v>
      </c>
      <c r="E14" s="44" t="s">
        <v>43</v>
      </c>
      <c r="F14" s="45">
        <v>5290</v>
      </c>
      <c r="G14" s="46">
        <v>0</v>
      </c>
      <c r="H14" s="45">
        <v>500</v>
      </c>
      <c r="I14" s="42">
        <f t="shared" si="0"/>
        <v>9.4517958412098295</v>
      </c>
      <c r="J14" s="45">
        <v>0</v>
      </c>
    </row>
    <row r="15" spans="1:10" x14ac:dyDescent="0.25">
      <c r="A15" s="43"/>
      <c r="B15" s="43"/>
      <c r="C15" s="43">
        <v>639</v>
      </c>
      <c r="D15" s="43"/>
      <c r="E15" s="44" t="s">
        <v>44</v>
      </c>
      <c r="F15" s="45">
        <v>58000</v>
      </c>
      <c r="G15" s="46">
        <v>0</v>
      </c>
      <c r="H15" s="45">
        <v>16600</v>
      </c>
      <c r="I15" s="45">
        <v>0</v>
      </c>
      <c r="J15" s="45">
        <v>0</v>
      </c>
    </row>
    <row r="16" spans="1:10" x14ac:dyDescent="0.25">
      <c r="A16" s="43"/>
      <c r="B16" s="43"/>
      <c r="C16" s="43"/>
      <c r="D16" s="43">
        <v>6391</v>
      </c>
      <c r="E16" s="44" t="s">
        <v>45</v>
      </c>
      <c r="F16" s="45">
        <v>58000</v>
      </c>
      <c r="G16" s="46">
        <v>0</v>
      </c>
      <c r="H16" s="45">
        <v>16600</v>
      </c>
      <c r="I16" s="45">
        <v>0</v>
      </c>
      <c r="J16" s="45">
        <v>0</v>
      </c>
    </row>
    <row r="17" spans="1:10" x14ac:dyDescent="0.25">
      <c r="A17" s="36"/>
      <c r="B17" s="36">
        <v>64</v>
      </c>
      <c r="C17" s="41"/>
      <c r="D17" s="41"/>
      <c r="E17" s="41" t="s">
        <v>46</v>
      </c>
      <c r="F17" s="37">
        <v>0</v>
      </c>
      <c r="G17" s="46">
        <v>0</v>
      </c>
      <c r="H17" s="45">
        <v>0</v>
      </c>
      <c r="I17" s="45">
        <v>0</v>
      </c>
      <c r="J17" s="45">
        <v>0</v>
      </c>
    </row>
    <row r="18" spans="1:10" x14ac:dyDescent="0.25">
      <c r="A18" s="43"/>
      <c r="B18" s="43"/>
      <c r="C18" s="43">
        <v>641</v>
      </c>
      <c r="D18" s="43"/>
      <c r="E18" s="44" t="s">
        <v>47</v>
      </c>
      <c r="F18" s="45">
        <v>0</v>
      </c>
      <c r="G18" s="46">
        <v>0</v>
      </c>
      <c r="H18" s="45">
        <v>0</v>
      </c>
      <c r="I18" s="45">
        <v>0</v>
      </c>
      <c r="J18" s="45">
        <v>0</v>
      </c>
    </row>
    <row r="19" spans="1:10" x14ac:dyDescent="0.25">
      <c r="A19" s="43"/>
      <c r="B19" s="43"/>
      <c r="C19" s="43"/>
      <c r="D19" s="43">
        <v>6413</v>
      </c>
      <c r="E19" s="44" t="s">
        <v>48</v>
      </c>
      <c r="F19" s="45">
        <v>0</v>
      </c>
      <c r="G19" s="46">
        <v>0</v>
      </c>
      <c r="H19" s="45">
        <v>0</v>
      </c>
      <c r="I19" s="45">
        <v>0</v>
      </c>
      <c r="J19" s="45">
        <v>0</v>
      </c>
    </row>
    <row r="20" spans="1:10" x14ac:dyDescent="0.25">
      <c r="A20" s="43"/>
      <c r="B20" s="43"/>
      <c r="C20" s="43"/>
      <c r="D20" s="43">
        <v>6415</v>
      </c>
      <c r="E20" s="44" t="s">
        <v>49</v>
      </c>
      <c r="F20" s="45">
        <v>0</v>
      </c>
      <c r="G20" s="46">
        <v>0</v>
      </c>
      <c r="H20" s="45">
        <v>0</v>
      </c>
      <c r="I20" s="45">
        <v>0</v>
      </c>
      <c r="J20" s="45">
        <v>0</v>
      </c>
    </row>
    <row r="21" spans="1:10" ht="15.75" customHeight="1" x14ac:dyDescent="0.25">
      <c r="A21" s="36"/>
      <c r="B21" s="36">
        <v>65</v>
      </c>
      <c r="C21" s="41"/>
      <c r="D21" s="41"/>
      <c r="E21" s="41" t="s">
        <v>50</v>
      </c>
      <c r="F21" s="37">
        <v>0</v>
      </c>
      <c r="G21" s="46">
        <v>0</v>
      </c>
      <c r="H21" s="37">
        <v>676.51</v>
      </c>
      <c r="I21" s="45">
        <v>0</v>
      </c>
      <c r="J21" s="45">
        <v>0</v>
      </c>
    </row>
    <row r="22" spans="1:10" ht="15.75" customHeight="1" x14ac:dyDescent="0.25">
      <c r="A22" s="43"/>
      <c r="B22" s="43"/>
      <c r="C22" s="43">
        <v>652</v>
      </c>
      <c r="D22" s="43"/>
      <c r="E22" s="44" t="s">
        <v>51</v>
      </c>
      <c r="F22" s="45">
        <v>0</v>
      </c>
      <c r="G22" s="46">
        <v>0</v>
      </c>
      <c r="H22" s="45">
        <v>676.51</v>
      </c>
      <c r="I22" s="45">
        <v>0</v>
      </c>
      <c r="J22" s="45">
        <v>0</v>
      </c>
    </row>
    <row r="23" spans="1:10" ht="15.75" customHeight="1" x14ac:dyDescent="0.25">
      <c r="A23" s="43"/>
      <c r="B23" s="43"/>
      <c r="C23" s="43"/>
      <c r="D23" s="43">
        <v>6526</v>
      </c>
      <c r="E23" s="44" t="s">
        <v>52</v>
      </c>
      <c r="F23" s="45">
        <v>0</v>
      </c>
      <c r="G23" s="46">
        <v>0</v>
      </c>
      <c r="H23" s="45">
        <v>676.51</v>
      </c>
      <c r="I23" s="45">
        <v>0</v>
      </c>
      <c r="J23" s="45">
        <v>0</v>
      </c>
    </row>
    <row r="24" spans="1:10" ht="15.75" customHeight="1" x14ac:dyDescent="0.25">
      <c r="A24" s="43"/>
      <c r="B24" s="47">
        <v>66</v>
      </c>
      <c r="C24" s="48"/>
      <c r="D24" s="48"/>
      <c r="E24" s="41" t="s">
        <v>53</v>
      </c>
      <c r="F24" s="37">
        <v>103301.98</v>
      </c>
      <c r="G24" s="38">
        <v>126500</v>
      </c>
      <c r="H24" s="37">
        <v>138733.97</v>
      </c>
      <c r="I24" s="42">
        <f>H24/F24*100</f>
        <v>134.29942969147348</v>
      </c>
      <c r="J24" s="42">
        <f>H24/G24*100</f>
        <v>109.67112252964426</v>
      </c>
    </row>
    <row r="25" spans="1:10" ht="15.75" customHeight="1" x14ac:dyDescent="0.25">
      <c r="A25" s="43"/>
      <c r="B25" s="47"/>
      <c r="C25" s="48">
        <v>661</v>
      </c>
      <c r="D25" s="48"/>
      <c r="E25" s="41" t="s">
        <v>54</v>
      </c>
      <c r="F25" s="45">
        <v>0</v>
      </c>
      <c r="G25" s="46">
        <v>0</v>
      </c>
      <c r="H25" s="45">
        <v>0</v>
      </c>
      <c r="I25" s="45">
        <v>0</v>
      </c>
      <c r="J25" s="45">
        <v>0</v>
      </c>
    </row>
    <row r="26" spans="1:10" ht="15.75" customHeight="1" x14ac:dyDescent="0.25">
      <c r="A26" s="43"/>
      <c r="B26" s="47"/>
      <c r="C26" s="48"/>
      <c r="D26" s="48">
        <v>6615</v>
      </c>
      <c r="E26" s="41" t="s">
        <v>55</v>
      </c>
      <c r="F26" s="45">
        <v>103301.98</v>
      </c>
      <c r="G26" s="46">
        <v>126500</v>
      </c>
      <c r="H26" s="45">
        <v>136403.97</v>
      </c>
      <c r="I26" s="42">
        <f>H26/F26*100</f>
        <v>132.0439066124386</v>
      </c>
      <c r="J26" s="45">
        <v>0</v>
      </c>
    </row>
    <row r="27" spans="1:10" ht="15.75" customHeight="1" x14ac:dyDescent="0.25">
      <c r="A27" s="43"/>
      <c r="B27" s="47"/>
      <c r="C27" s="48">
        <v>663</v>
      </c>
      <c r="D27" s="48"/>
      <c r="E27" s="41" t="s">
        <v>56</v>
      </c>
      <c r="F27" s="45">
        <v>0</v>
      </c>
      <c r="G27" s="46">
        <v>0</v>
      </c>
      <c r="H27" s="45">
        <v>2330</v>
      </c>
      <c r="I27" s="45">
        <v>0</v>
      </c>
      <c r="J27" s="45">
        <v>0</v>
      </c>
    </row>
    <row r="28" spans="1:10" ht="15.75" customHeight="1" x14ac:dyDescent="0.25">
      <c r="A28" s="43"/>
      <c r="B28" s="47"/>
      <c r="C28" s="48"/>
      <c r="D28" s="48">
        <v>6631</v>
      </c>
      <c r="E28" s="41" t="s">
        <v>57</v>
      </c>
      <c r="F28" s="45">
        <v>0</v>
      </c>
      <c r="G28" s="46">
        <v>0</v>
      </c>
      <c r="H28" s="45">
        <v>2330</v>
      </c>
      <c r="I28" s="45">
        <v>0</v>
      </c>
      <c r="J28" s="45">
        <v>0</v>
      </c>
    </row>
    <row r="29" spans="1:10" ht="15.75" customHeight="1" x14ac:dyDescent="0.25">
      <c r="A29" s="36"/>
      <c r="B29" s="36">
        <v>67</v>
      </c>
      <c r="C29" s="41"/>
      <c r="D29" s="41"/>
      <c r="E29" s="41" t="s">
        <v>58</v>
      </c>
      <c r="F29" s="37">
        <v>628550.73</v>
      </c>
      <c r="G29" s="38">
        <v>938100</v>
      </c>
      <c r="H29" s="37">
        <v>821646.56</v>
      </c>
      <c r="I29" s="42">
        <f t="shared" ref="I29:I31" si="2">H29/F29*100</f>
        <v>130.72080275843447</v>
      </c>
      <c r="J29" s="45">
        <v>0</v>
      </c>
    </row>
    <row r="30" spans="1:10" ht="15.75" customHeight="1" x14ac:dyDescent="0.25">
      <c r="A30" s="43"/>
      <c r="B30" s="43"/>
      <c r="C30" s="43">
        <v>671</v>
      </c>
      <c r="D30" s="43"/>
      <c r="E30" s="44" t="s">
        <v>59</v>
      </c>
      <c r="F30" s="45">
        <v>592573.06999999995</v>
      </c>
      <c r="G30" s="46">
        <v>938100</v>
      </c>
      <c r="H30" s="45">
        <v>796279.24</v>
      </c>
      <c r="I30" s="42">
        <f t="shared" si="2"/>
        <v>134.37654870141162</v>
      </c>
      <c r="J30" s="45">
        <v>0</v>
      </c>
    </row>
    <row r="31" spans="1:10" ht="15.75" customHeight="1" x14ac:dyDescent="0.25">
      <c r="A31" s="43"/>
      <c r="B31" s="43"/>
      <c r="C31" s="43"/>
      <c r="D31" s="43">
        <v>6711</v>
      </c>
      <c r="E31" s="44" t="s">
        <v>60</v>
      </c>
      <c r="F31" s="45">
        <v>35977.660000000003</v>
      </c>
      <c r="G31" s="46">
        <v>938100</v>
      </c>
      <c r="H31" s="45">
        <v>25367.32</v>
      </c>
      <c r="I31" s="42">
        <f t="shared" si="2"/>
        <v>70.508532239172865</v>
      </c>
      <c r="J31" s="45">
        <v>0</v>
      </c>
    </row>
    <row r="32" spans="1:10" ht="15.75" customHeight="1" x14ac:dyDescent="0.25">
      <c r="A32" s="43"/>
      <c r="B32" s="43"/>
      <c r="C32" s="43"/>
      <c r="D32" s="43">
        <v>6712</v>
      </c>
      <c r="E32" s="44" t="s">
        <v>61</v>
      </c>
      <c r="F32" s="45">
        <v>0</v>
      </c>
      <c r="G32" s="46">
        <v>0</v>
      </c>
      <c r="H32" s="45">
        <v>0</v>
      </c>
      <c r="I32" s="45">
        <v>0</v>
      </c>
      <c r="J32" s="45">
        <v>0</v>
      </c>
    </row>
    <row r="33" spans="1:10" ht="15.75" customHeight="1" x14ac:dyDescent="0.25">
      <c r="A33" s="43"/>
      <c r="B33" s="47">
        <v>68</v>
      </c>
      <c r="C33" s="43"/>
      <c r="D33" s="43"/>
      <c r="E33" s="44" t="s">
        <v>62</v>
      </c>
      <c r="F33" s="37">
        <v>0.13</v>
      </c>
      <c r="G33" s="38">
        <v>0</v>
      </c>
      <c r="H33" s="37">
        <v>349.24</v>
      </c>
      <c r="I33" s="45">
        <v>0</v>
      </c>
      <c r="J33" s="45">
        <v>0</v>
      </c>
    </row>
    <row r="34" spans="1:10" ht="15.75" customHeight="1" x14ac:dyDescent="0.25">
      <c r="A34" s="43"/>
      <c r="B34" s="43"/>
      <c r="C34" s="43">
        <v>683</v>
      </c>
      <c r="D34" s="43"/>
      <c r="E34" s="44" t="s">
        <v>63</v>
      </c>
      <c r="F34" s="45">
        <v>0.13</v>
      </c>
      <c r="G34" s="46">
        <v>0</v>
      </c>
      <c r="H34" s="45">
        <v>349.24</v>
      </c>
      <c r="I34" s="45">
        <v>0</v>
      </c>
      <c r="J34" s="45">
        <v>0</v>
      </c>
    </row>
    <row r="35" spans="1:10" ht="15.75" customHeight="1" x14ac:dyDescent="0.25">
      <c r="A35" s="43"/>
      <c r="B35" s="43"/>
      <c r="C35" s="43"/>
      <c r="D35" s="43">
        <v>6831</v>
      </c>
      <c r="E35" s="44" t="s">
        <v>63</v>
      </c>
      <c r="F35" s="45">
        <v>0.13</v>
      </c>
      <c r="G35" s="46">
        <v>0</v>
      </c>
      <c r="H35" s="45">
        <v>349.24</v>
      </c>
      <c r="I35" s="45">
        <v>0</v>
      </c>
      <c r="J35" s="45">
        <v>0</v>
      </c>
    </row>
    <row r="36" spans="1:10" ht="15.75" customHeight="1" x14ac:dyDescent="0.25">
      <c r="A36" s="47">
        <v>7</v>
      </c>
      <c r="B36" s="43"/>
      <c r="C36" s="48"/>
      <c r="D36" s="48"/>
      <c r="E36" s="41" t="s">
        <v>64</v>
      </c>
      <c r="F36" s="49">
        <v>0</v>
      </c>
      <c r="G36" s="49"/>
      <c r="H36" s="49">
        <v>0</v>
      </c>
      <c r="I36" s="45">
        <v>0</v>
      </c>
      <c r="J36" s="45">
        <v>0</v>
      </c>
    </row>
    <row r="37" spans="1:10" ht="30.75" customHeight="1" x14ac:dyDescent="0.25">
      <c r="A37" s="43"/>
      <c r="B37" s="47">
        <v>72</v>
      </c>
      <c r="C37" s="48"/>
      <c r="D37" s="48"/>
      <c r="E37" s="50" t="s">
        <v>65</v>
      </c>
      <c r="F37" s="45">
        <v>0</v>
      </c>
      <c r="G37" s="46">
        <v>0</v>
      </c>
      <c r="H37" s="45">
        <v>0</v>
      </c>
      <c r="I37" s="45">
        <v>0</v>
      </c>
      <c r="J37" s="45">
        <v>0</v>
      </c>
    </row>
    <row r="38" spans="1:10" ht="15.75" customHeight="1" x14ac:dyDescent="0.25">
      <c r="A38" s="43"/>
      <c r="B38" s="43"/>
      <c r="C38" s="43">
        <v>722</v>
      </c>
      <c r="D38" s="43"/>
      <c r="E38" s="50" t="s">
        <v>66</v>
      </c>
      <c r="F38" s="45">
        <v>0</v>
      </c>
      <c r="G38" s="46">
        <v>0</v>
      </c>
      <c r="H38" s="45">
        <v>0</v>
      </c>
      <c r="I38" s="45">
        <v>0</v>
      </c>
      <c r="J38" s="45">
        <v>0</v>
      </c>
    </row>
    <row r="39" spans="1:10" ht="15.75" customHeight="1" x14ac:dyDescent="0.25">
      <c r="A39" s="43"/>
      <c r="B39" s="43"/>
      <c r="C39" s="43"/>
      <c r="D39" s="43">
        <v>7222</v>
      </c>
      <c r="E39" s="50" t="s">
        <v>67</v>
      </c>
      <c r="F39" s="51">
        <v>0</v>
      </c>
      <c r="G39" s="46">
        <v>0</v>
      </c>
      <c r="H39" s="51">
        <v>0</v>
      </c>
      <c r="I39" s="51">
        <v>0</v>
      </c>
      <c r="J39" s="51">
        <v>0</v>
      </c>
    </row>
    <row r="40" spans="1:10" ht="15.75" customHeight="1" x14ac:dyDescent="0.25">
      <c r="A40" s="43"/>
      <c r="B40" s="43"/>
      <c r="C40" s="43"/>
      <c r="D40" s="43">
        <v>7225</v>
      </c>
      <c r="E40" s="50" t="s">
        <v>68</v>
      </c>
      <c r="F40" s="51">
        <v>0</v>
      </c>
      <c r="G40" s="46">
        <v>0</v>
      </c>
      <c r="H40" s="51">
        <v>0</v>
      </c>
      <c r="I40" s="51">
        <v>0</v>
      </c>
      <c r="J40" s="51">
        <v>0</v>
      </c>
    </row>
    <row r="41" spans="1:10" ht="15.75" customHeight="1" x14ac:dyDescent="0.25">
      <c r="A41" s="52"/>
      <c r="B41" s="52"/>
      <c r="C41" s="52"/>
      <c r="D41" s="52"/>
      <c r="E41" s="53"/>
      <c r="F41" s="54"/>
      <c r="G41" s="54"/>
      <c r="H41" s="55"/>
      <c r="I41" s="55"/>
      <c r="J41" s="55"/>
    </row>
    <row r="42" spans="1:10" ht="15.75" customHeight="1" x14ac:dyDescent="0.25">
      <c r="A42" s="144" t="s">
        <v>69</v>
      </c>
      <c r="B42" s="135"/>
      <c r="C42" s="135"/>
      <c r="D42" s="135"/>
      <c r="E42" s="135"/>
      <c r="F42" s="135"/>
      <c r="G42" s="135"/>
      <c r="H42" s="135"/>
      <c r="I42" s="135"/>
      <c r="J42" s="136"/>
    </row>
    <row r="43" spans="1:10" ht="15.75" customHeight="1" x14ac:dyDescent="0.25">
      <c r="A43" s="150" t="s">
        <v>4</v>
      </c>
      <c r="B43" s="126"/>
      <c r="C43" s="126"/>
      <c r="D43" s="126"/>
      <c r="E43" s="130"/>
      <c r="F43" s="34" t="s">
        <v>36</v>
      </c>
      <c r="G43" s="34" t="s">
        <v>37</v>
      </c>
      <c r="H43" s="34" t="s">
        <v>38</v>
      </c>
      <c r="I43" s="34" t="s">
        <v>8</v>
      </c>
      <c r="J43" s="34" t="s">
        <v>9</v>
      </c>
    </row>
    <row r="44" spans="1:10" ht="15.75" customHeight="1" x14ac:dyDescent="0.25">
      <c r="A44" s="151">
        <v>1</v>
      </c>
      <c r="B44" s="126"/>
      <c r="C44" s="126"/>
      <c r="D44" s="126"/>
      <c r="E44" s="130"/>
      <c r="F44" s="35">
        <v>2</v>
      </c>
      <c r="G44" s="35">
        <v>4</v>
      </c>
      <c r="H44" s="35">
        <v>5</v>
      </c>
      <c r="I44" s="35" t="s">
        <v>70</v>
      </c>
      <c r="J44" s="35" t="s">
        <v>71</v>
      </c>
    </row>
    <row r="45" spans="1:10" ht="15.75" customHeight="1" x14ac:dyDescent="0.25">
      <c r="A45" s="47">
        <v>9</v>
      </c>
      <c r="B45" s="47"/>
      <c r="C45" s="47"/>
      <c r="D45" s="47"/>
      <c r="E45" s="56" t="s">
        <v>72</v>
      </c>
      <c r="F45" s="45">
        <v>60536.13</v>
      </c>
      <c r="G45" s="57">
        <v>0</v>
      </c>
      <c r="H45" s="45">
        <v>12958.18</v>
      </c>
      <c r="I45" s="58">
        <f>H45/F45*100</f>
        <v>21.405696069438203</v>
      </c>
      <c r="J45" s="45">
        <v>0</v>
      </c>
    </row>
    <row r="46" spans="1:10" ht="15.75" customHeight="1" x14ac:dyDescent="0.25">
      <c r="A46" s="41"/>
      <c r="B46" s="36">
        <v>92</v>
      </c>
      <c r="C46" s="41"/>
      <c r="D46" s="41"/>
      <c r="E46" s="59" t="s">
        <v>73</v>
      </c>
      <c r="F46" s="45">
        <v>60536.13</v>
      </c>
      <c r="G46" s="57">
        <v>0</v>
      </c>
      <c r="H46" s="45">
        <v>12958.18</v>
      </c>
      <c r="I46" s="45">
        <v>0</v>
      </c>
      <c r="J46" s="45">
        <v>0</v>
      </c>
    </row>
    <row r="47" spans="1:10" ht="15.75" customHeight="1" x14ac:dyDescent="0.25">
      <c r="A47" s="41"/>
      <c r="B47" s="41"/>
      <c r="C47" s="43">
        <v>922</v>
      </c>
      <c r="D47" s="43"/>
      <c r="E47" s="41" t="s">
        <v>74</v>
      </c>
      <c r="F47" s="45">
        <v>60536.13</v>
      </c>
      <c r="G47" s="57">
        <v>0</v>
      </c>
      <c r="H47" s="45">
        <v>12958.18</v>
      </c>
      <c r="I47" s="45">
        <v>0</v>
      </c>
      <c r="J47" s="45">
        <v>0</v>
      </c>
    </row>
    <row r="48" spans="1:10" ht="15.75" customHeight="1" x14ac:dyDescent="0.25">
      <c r="A48" s="41"/>
      <c r="B48" s="41"/>
      <c r="C48" s="43"/>
      <c r="D48" s="43">
        <v>9221</v>
      </c>
      <c r="E48" s="44" t="s">
        <v>75</v>
      </c>
      <c r="F48" s="45">
        <v>60536.13</v>
      </c>
      <c r="G48" s="57">
        <v>0</v>
      </c>
      <c r="H48" s="45">
        <v>12958.18</v>
      </c>
      <c r="I48" s="45">
        <v>0</v>
      </c>
      <c r="J48" s="45">
        <v>0</v>
      </c>
    </row>
    <row r="49" spans="1:10" ht="15.75" customHeight="1" x14ac:dyDescent="0.25">
      <c r="A49" s="53"/>
      <c r="B49" s="53"/>
      <c r="C49" s="52"/>
      <c r="D49" s="52"/>
      <c r="E49" s="52"/>
      <c r="F49" s="54"/>
      <c r="G49" s="60"/>
      <c r="H49" s="61"/>
      <c r="I49" s="61"/>
      <c r="J49" s="61"/>
    </row>
    <row r="50" spans="1:10" ht="15.75" customHeight="1" x14ac:dyDescent="0.25">
      <c r="A50" s="144" t="s">
        <v>35</v>
      </c>
      <c r="B50" s="135"/>
      <c r="C50" s="135"/>
      <c r="D50" s="135"/>
      <c r="E50" s="135"/>
      <c r="F50" s="135"/>
      <c r="G50" s="135"/>
      <c r="H50" s="135"/>
      <c r="I50" s="135"/>
      <c r="J50" s="136"/>
    </row>
    <row r="51" spans="1:10" ht="15.75" customHeight="1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</row>
    <row r="52" spans="1:10" ht="36.75" customHeight="1" x14ac:dyDescent="0.25">
      <c r="A52" s="150" t="s">
        <v>4</v>
      </c>
      <c r="B52" s="126"/>
      <c r="C52" s="126"/>
      <c r="D52" s="126"/>
      <c r="E52" s="130"/>
      <c r="F52" s="34" t="s">
        <v>36</v>
      </c>
      <c r="G52" s="34" t="s">
        <v>37</v>
      </c>
      <c r="H52" s="34" t="s">
        <v>38</v>
      </c>
      <c r="I52" s="34" t="s">
        <v>8</v>
      </c>
      <c r="J52" s="34" t="s">
        <v>9</v>
      </c>
    </row>
    <row r="53" spans="1:10" ht="15.75" customHeight="1" x14ac:dyDescent="0.25">
      <c r="A53" s="151">
        <v>1</v>
      </c>
      <c r="B53" s="126"/>
      <c r="C53" s="126"/>
      <c r="D53" s="126"/>
      <c r="E53" s="130"/>
      <c r="F53" s="35">
        <v>2</v>
      </c>
      <c r="G53" s="35">
        <v>4</v>
      </c>
      <c r="H53" s="35">
        <v>5</v>
      </c>
      <c r="I53" s="35" t="s">
        <v>70</v>
      </c>
      <c r="J53" s="35" t="s">
        <v>71</v>
      </c>
    </row>
    <row r="54" spans="1:10" ht="15.75" customHeight="1" x14ac:dyDescent="0.25">
      <c r="A54" s="36"/>
      <c r="B54" s="36"/>
      <c r="C54" s="36"/>
      <c r="D54" s="36"/>
      <c r="E54" s="36" t="s">
        <v>76</v>
      </c>
      <c r="F54" s="37">
        <v>766570.25</v>
      </c>
      <c r="G54" s="38">
        <v>1064600</v>
      </c>
      <c r="H54" s="37">
        <v>1026084.23</v>
      </c>
      <c r="I54" s="63">
        <f t="shared" ref="I54:I73" si="3">H54/F54*100</f>
        <v>133.85390706200769</v>
      </c>
      <c r="J54" s="63">
        <f t="shared" ref="J54:J56" si="4">H54/G54*100</f>
        <v>96.382136952846139</v>
      </c>
    </row>
    <row r="55" spans="1:10" ht="15.75" customHeight="1" x14ac:dyDescent="0.25">
      <c r="A55" s="36">
        <v>3</v>
      </c>
      <c r="B55" s="36"/>
      <c r="C55" s="36"/>
      <c r="D55" s="36"/>
      <c r="E55" s="36" t="s">
        <v>77</v>
      </c>
      <c r="F55" s="64">
        <v>732263.71</v>
      </c>
      <c r="G55" s="38">
        <v>1064600</v>
      </c>
      <c r="H55" s="64">
        <v>994375.69</v>
      </c>
      <c r="I55" s="63">
        <f t="shared" si="3"/>
        <v>135.79475213922592</v>
      </c>
      <c r="J55" s="63">
        <f t="shared" si="4"/>
        <v>93.403690588014271</v>
      </c>
    </row>
    <row r="56" spans="1:10" ht="15.75" customHeight="1" x14ac:dyDescent="0.25">
      <c r="A56" s="36"/>
      <c r="B56" s="36">
        <v>31</v>
      </c>
      <c r="C56" s="41"/>
      <c r="D56" s="41"/>
      <c r="E56" s="41" t="s">
        <v>78</v>
      </c>
      <c r="F56" s="37">
        <v>424582.93</v>
      </c>
      <c r="G56" s="38">
        <v>598800</v>
      </c>
      <c r="H56" s="37">
        <v>533189.13</v>
      </c>
      <c r="I56" s="58">
        <f t="shared" si="3"/>
        <v>125.57950221880094</v>
      </c>
      <c r="J56" s="58">
        <f t="shared" si="4"/>
        <v>89.042940881763528</v>
      </c>
    </row>
    <row r="57" spans="1:10" ht="15.75" customHeight="1" x14ac:dyDescent="0.25">
      <c r="A57" s="43"/>
      <c r="B57" s="43"/>
      <c r="C57" s="43">
        <v>311</v>
      </c>
      <c r="D57" s="43"/>
      <c r="E57" s="44" t="s">
        <v>79</v>
      </c>
      <c r="F57" s="45">
        <v>334999.59999999998</v>
      </c>
      <c r="G57" s="46">
        <v>0</v>
      </c>
      <c r="H57" s="45">
        <v>418657.09</v>
      </c>
      <c r="I57" s="58">
        <f t="shared" si="3"/>
        <v>124.97241489243571</v>
      </c>
      <c r="J57" s="45">
        <v>0</v>
      </c>
    </row>
    <row r="58" spans="1:10" ht="15.75" customHeight="1" x14ac:dyDescent="0.25">
      <c r="A58" s="43"/>
      <c r="B58" s="43"/>
      <c r="C58" s="43"/>
      <c r="D58" s="43">
        <v>3111</v>
      </c>
      <c r="E58" s="44" t="s">
        <v>80</v>
      </c>
      <c r="F58" s="45">
        <v>334999.59999999998</v>
      </c>
      <c r="G58" s="46">
        <v>0</v>
      </c>
      <c r="H58" s="45">
        <v>418657.09</v>
      </c>
      <c r="I58" s="58">
        <f t="shared" si="3"/>
        <v>124.97241489243571</v>
      </c>
      <c r="J58" s="45">
        <v>0</v>
      </c>
    </row>
    <row r="59" spans="1:10" ht="15.75" customHeight="1" x14ac:dyDescent="0.25">
      <c r="A59" s="43"/>
      <c r="B59" s="43"/>
      <c r="C59" s="43">
        <v>312</v>
      </c>
      <c r="D59" s="43"/>
      <c r="E59" s="44" t="s">
        <v>81</v>
      </c>
      <c r="F59" s="45">
        <v>37754.559999999998</v>
      </c>
      <c r="G59" s="46">
        <v>0</v>
      </c>
      <c r="H59" s="45">
        <v>46549.82</v>
      </c>
      <c r="I59" s="58">
        <f t="shared" si="3"/>
        <v>123.29588796691048</v>
      </c>
      <c r="J59" s="45">
        <v>0</v>
      </c>
    </row>
    <row r="60" spans="1:10" ht="15.75" customHeight="1" x14ac:dyDescent="0.25">
      <c r="A60" s="43"/>
      <c r="B60" s="43"/>
      <c r="C60" s="43"/>
      <c r="D60" s="43">
        <v>3121</v>
      </c>
      <c r="E60" s="44" t="s">
        <v>81</v>
      </c>
      <c r="F60" s="45">
        <v>37754.559999999998</v>
      </c>
      <c r="G60" s="46">
        <v>0</v>
      </c>
      <c r="H60" s="45">
        <v>46549.82</v>
      </c>
      <c r="I60" s="58">
        <f t="shared" si="3"/>
        <v>123.29588796691048</v>
      </c>
      <c r="J60" s="45">
        <v>0</v>
      </c>
    </row>
    <row r="61" spans="1:10" ht="15.75" customHeight="1" x14ac:dyDescent="0.25">
      <c r="A61" s="43"/>
      <c r="B61" s="43"/>
      <c r="C61" s="43">
        <v>313</v>
      </c>
      <c r="D61" s="43"/>
      <c r="E61" s="44" t="s">
        <v>82</v>
      </c>
      <c r="F61" s="45">
        <v>51828.77</v>
      </c>
      <c r="G61" s="46">
        <v>0</v>
      </c>
      <c r="H61" s="45">
        <v>67982.22</v>
      </c>
      <c r="I61" s="58">
        <f t="shared" si="3"/>
        <v>131.16695611337101</v>
      </c>
      <c r="J61" s="45">
        <v>0</v>
      </c>
    </row>
    <row r="62" spans="1:10" ht="15.75" customHeight="1" x14ac:dyDescent="0.25">
      <c r="A62" s="43"/>
      <c r="B62" s="43"/>
      <c r="C62" s="43"/>
      <c r="D62" s="43">
        <v>3132</v>
      </c>
      <c r="E62" s="44" t="s">
        <v>83</v>
      </c>
      <c r="F62" s="45">
        <v>51828.77</v>
      </c>
      <c r="G62" s="46">
        <v>0</v>
      </c>
      <c r="H62" s="45">
        <v>67982.22</v>
      </c>
      <c r="I62" s="58">
        <f t="shared" si="3"/>
        <v>131.16695611337101</v>
      </c>
      <c r="J62" s="45">
        <v>0</v>
      </c>
    </row>
    <row r="63" spans="1:10" ht="15.75" customHeight="1" x14ac:dyDescent="0.25">
      <c r="A63" s="43"/>
      <c r="B63" s="47">
        <v>32</v>
      </c>
      <c r="C63" s="48"/>
      <c r="D63" s="48"/>
      <c r="E63" s="44" t="s">
        <v>84</v>
      </c>
      <c r="F63" s="37">
        <v>306327.59999999998</v>
      </c>
      <c r="G63" s="38">
        <v>433300</v>
      </c>
      <c r="H63" s="37">
        <v>459552.07</v>
      </c>
      <c r="I63" s="58">
        <f t="shared" si="3"/>
        <v>150.01980559374996</v>
      </c>
      <c r="J63" s="58">
        <f>H63/G63*100</f>
        <v>106.05863604892684</v>
      </c>
    </row>
    <row r="64" spans="1:10" ht="15.75" customHeight="1" x14ac:dyDescent="0.25">
      <c r="A64" s="43"/>
      <c r="B64" s="43"/>
      <c r="C64" s="43">
        <v>321</v>
      </c>
      <c r="D64" s="43"/>
      <c r="E64" s="44" t="s">
        <v>85</v>
      </c>
      <c r="F64" s="45">
        <v>10313.549999999999</v>
      </c>
      <c r="G64" s="46">
        <v>0</v>
      </c>
      <c r="H64" s="45">
        <v>13323.02</v>
      </c>
      <c r="I64" s="58">
        <f t="shared" si="3"/>
        <v>129.17976836297882</v>
      </c>
      <c r="J64" s="45">
        <v>0</v>
      </c>
    </row>
    <row r="65" spans="1:10" ht="15.75" customHeight="1" x14ac:dyDescent="0.25">
      <c r="A65" s="43"/>
      <c r="B65" s="47"/>
      <c r="C65" s="43"/>
      <c r="D65" s="43">
        <v>3211</v>
      </c>
      <c r="E65" s="50" t="s">
        <v>86</v>
      </c>
      <c r="F65" s="45">
        <v>1152.92</v>
      </c>
      <c r="G65" s="46">
        <v>0</v>
      </c>
      <c r="H65" s="45">
        <v>5807.18</v>
      </c>
      <c r="I65" s="58">
        <f t="shared" si="3"/>
        <v>503.69323110016308</v>
      </c>
      <c r="J65" s="45">
        <v>0</v>
      </c>
    </row>
    <row r="66" spans="1:10" ht="15.75" customHeight="1" x14ac:dyDescent="0.25">
      <c r="A66" s="43"/>
      <c r="B66" s="47"/>
      <c r="C66" s="43"/>
      <c r="D66" s="43">
        <v>3212</v>
      </c>
      <c r="E66" s="50" t="s">
        <v>87</v>
      </c>
      <c r="F66" s="45">
        <v>6095.77</v>
      </c>
      <c r="G66" s="46">
        <v>0</v>
      </c>
      <c r="H66" s="45">
        <v>6024.09</v>
      </c>
      <c r="I66" s="58">
        <f t="shared" si="3"/>
        <v>98.824102615420202</v>
      </c>
      <c r="J66" s="45">
        <v>0</v>
      </c>
    </row>
    <row r="67" spans="1:10" ht="15.75" customHeight="1" x14ac:dyDescent="0.25">
      <c r="A67" s="43"/>
      <c r="B67" s="47"/>
      <c r="C67" s="43"/>
      <c r="D67" s="43">
        <v>3213</v>
      </c>
      <c r="E67" s="50" t="s">
        <v>88</v>
      </c>
      <c r="F67" s="45">
        <v>2476.36</v>
      </c>
      <c r="G67" s="46">
        <v>0</v>
      </c>
      <c r="H67" s="45">
        <v>1126.25</v>
      </c>
      <c r="I67" s="58">
        <f t="shared" si="3"/>
        <v>45.480059442084347</v>
      </c>
      <c r="J67" s="45">
        <v>0</v>
      </c>
    </row>
    <row r="68" spans="1:10" ht="15.75" customHeight="1" x14ac:dyDescent="0.25">
      <c r="A68" s="43"/>
      <c r="B68" s="43"/>
      <c r="C68" s="48"/>
      <c r="D68" s="48">
        <v>3214</v>
      </c>
      <c r="E68" s="65" t="s">
        <v>89</v>
      </c>
      <c r="F68" s="45">
        <v>588.5</v>
      </c>
      <c r="G68" s="46">
        <v>0</v>
      </c>
      <c r="H68" s="45">
        <v>365.5</v>
      </c>
      <c r="I68" s="58">
        <f t="shared" si="3"/>
        <v>62.107051826677996</v>
      </c>
      <c r="J68" s="45">
        <v>0</v>
      </c>
    </row>
    <row r="69" spans="1:10" ht="15.75" customHeight="1" x14ac:dyDescent="0.25">
      <c r="A69" s="43"/>
      <c r="B69" s="43"/>
      <c r="C69" s="43">
        <v>322</v>
      </c>
      <c r="D69" s="43"/>
      <c r="E69" s="44" t="s">
        <v>90</v>
      </c>
      <c r="F69" s="45">
        <v>31443.040000000001</v>
      </c>
      <c r="G69" s="46">
        <v>0</v>
      </c>
      <c r="H69" s="45">
        <v>34941.58</v>
      </c>
      <c r="I69" s="58">
        <f t="shared" si="3"/>
        <v>111.12659590166854</v>
      </c>
      <c r="J69" s="45">
        <v>0</v>
      </c>
    </row>
    <row r="70" spans="1:10" ht="15.75" customHeight="1" x14ac:dyDescent="0.25">
      <c r="A70" s="43"/>
      <c r="B70" s="47"/>
      <c r="C70" s="43"/>
      <c r="D70" s="43">
        <v>3221</v>
      </c>
      <c r="E70" s="50" t="s">
        <v>91</v>
      </c>
      <c r="F70" s="45">
        <f>2160.15+619.58</f>
        <v>2779.73</v>
      </c>
      <c r="G70" s="46">
        <v>0</v>
      </c>
      <c r="H70" s="45">
        <v>5061.87</v>
      </c>
      <c r="I70" s="58">
        <f t="shared" si="3"/>
        <v>182.09934058343796</v>
      </c>
      <c r="J70" s="45">
        <v>0</v>
      </c>
    </row>
    <row r="71" spans="1:10" ht="15.75" customHeight="1" x14ac:dyDescent="0.25">
      <c r="A71" s="43"/>
      <c r="B71" s="47"/>
      <c r="C71" s="43"/>
      <c r="D71" s="43">
        <v>3222</v>
      </c>
      <c r="E71" s="50" t="s">
        <v>92</v>
      </c>
      <c r="F71" s="45">
        <f>779.03+1154.87+3153.09+1592.6</f>
        <v>6679.59</v>
      </c>
      <c r="G71" s="46">
        <v>0</v>
      </c>
      <c r="H71" s="45">
        <v>7206.32</v>
      </c>
      <c r="I71" s="58">
        <f t="shared" si="3"/>
        <v>107.88566364103185</v>
      </c>
      <c r="J71" s="45">
        <v>0</v>
      </c>
    </row>
    <row r="72" spans="1:10" ht="15.75" customHeight="1" x14ac:dyDescent="0.25">
      <c r="A72" s="43"/>
      <c r="B72" s="47"/>
      <c r="C72" s="43"/>
      <c r="D72" s="43">
        <v>3223</v>
      </c>
      <c r="E72" s="50" t="s">
        <v>93</v>
      </c>
      <c r="F72" s="45">
        <f>199.23+14263.79</f>
        <v>14463.02</v>
      </c>
      <c r="G72" s="46">
        <v>0</v>
      </c>
      <c r="H72" s="45">
        <v>14448.08</v>
      </c>
      <c r="I72" s="58">
        <f t="shared" si="3"/>
        <v>99.896702071904755</v>
      </c>
      <c r="J72" s="45">
        <v>0</v>
      </c>
    </row>
    <row r="73" spans="1:10" ht="15.75" customHeight="1" x14ac:dyDescent="0.25">
      <c r="A73" s="43"/>
      <c r="B73" s="43"/>
      <c r="C73" s="48"/>
      <c r="D73" s="48">
        <v>3224</v>
      </c>
      <c r="E73" s="65" t="s">
        <v>94</v>
      </c>
      <c r="F73" s="45">
        <f>1565.1+3790.43+98.88</f>
        <v>5454.41</v>
      </c>
      <c r="G73" s="46">
        <v>0</v>
      </c>
      <c r="H73" s="45">
        <v>3329.26</v>
      </c>
      <c r="I73" s="58">
        <f t="shared" si="3"/>
        <v>61.037949109069544</v>
      </c>
      <c r="J73" s="45">
        <v>0</v>
      </c>
    </row>
    <row r="74" spans="1:10" ht="15.75" customHeight="1" x14ac:dyDescent="0.25">
      <c r="A74" s="43"/>
      <c r="B74" s="47"/>
      <c r="C74" s="43"/>
      <c r="D74" s="43">
        <v>3225</v>
      </c>
      <c r="E74" s="50" t="s">
        <v>95</v>
      </c>
      <c r="F74" s="45">
        <f>1399.29+345</f>
        <v>1744.29</v>
      </c>
      <c r="G74" s="46">
        <v>0</v>
      </c>
      <c r="H74" s="45">
        <v>4830.0600000000004</v>
      </c>
      <c r="I74" s="66">
        <v>0</v>
      </c>
      <c r="J74" s="45">
        <v>0</v>
      </c>
    </row>
    <row r="75" spans="1:10" ht="15.75" customHeight="1" x14ac:dyDescent="0.25">
      <c r="A75" s="43"/>
      <c r="B75" s="43"/>
      <c r="C75" s="48"/>
      <c r="D75" s="48">
        <v>3227</v>
      </c>
      <c r="E75" s="65" t="s">
        <v>96</v>
      </c>
      <c r="F75" s="45">
        <v>322</v>
      </c>
      <c r="G75" s="46">
        <v>0</v>
      </c>
      <c r="H75" s="45">
        <v>65.989999999999995</v>
      </c>
      <c r="I75" s="58">
        <f t="shared" ref="I75:I98" si="5">H75/F75*100</f>
        <v>20.493788819875775</v>
      </c>
      <c r="J75" s="45">
        <v>0</v>
      </c>
    </row>
    <row r="76" spans="1:10" ht="15.75" customHeight="1" x14ac:dyDescent="0.25">
      <c r="A76" s="43"/>
      <c r="B76" s="43"/>
      <c r="C76" s="43">
        <v>323</v>
      </c>
      <c r="D76" s="43"/>
      <c r="E76" s="44" t="s">
        <v>97</v>
      </c>
      <c r="F76" s="45">
        <v>257487.62</v>
      </c>
      <c r="G76" s="46">
        <v>0</v>
      </c>
      <c r="H76" s="45">
        <v>391630.2</v>
      </c>
      <c r="I76" s="58">
        <f t="shared" si="5"/>
        <v>152.09671051369384</v>
      </c>
      <c r="J76" s="45">
        <v>0</v>
      </c>
    </row>
    <row r="77" spans="1:10" ht="15.75" customHeight="1" x14ac:dyDescent="0.25">
      <c r="A77" s="43"/>
      <c r="B77" s="47"/>
      <c r="C77" s="43"/>
      <c r="D77" s="43">
        <v>3231</v>
      </c>
      <c r="E77" s="50" t="s">
        <v>98</v>
      </c>
      <c r="F77" s="45">
        <f>6758.73+2881.2+591.03</f>
        <v>10230.960000000001</v>
      </c>
      <c r="G77" s="46">
        <v>0</v>
      </c>
      <c r="H77" s="45">
        <v>14238.27</v>
      </c>
      <c r="I77" s="58">
        <f t="shared" si="5"/>
        <v>139.16846512937201</v>
      </c>
      <c r="J77" s="45">
        <v>0</v>
      </c>
    </row>
    <row r="78" spans="1:10" ht="15.75" customHeight="1" x14ac:dyDescent="0.25">
      <c r="A78" s="43"/>
      <c r="B78" s="47"/>
      <c r="C78" s="43"/>
      <c r="D78" s="43">
        <v>3232</v>
      </c>
      <c r="E78" s="50" t="s">
        <v>99</v>
      </c>
      <c r="F78" s="45">
        <f>86.44+4000+7000</f>
        <v>11086.44</v>
      </c>
      <c r="G78" s="46">
        <v>0</v>
      </c>
      <c r="H78" s="45">
        <v>16053.33</v>
      </c>
      <c r="I78" s="58">
        <f t="shared" si="5"/>
        <v>144.80148722222822</v>
      </c>
      <c r="J78" s="45">
        <v>0</v>
      </c>
    </row>
    <row r="79" spans="1:10" ht="15.75" customHeight="1" x14ac:dyDescent="0.25">
      <c r="A79" s="43"/>
      <c r="B79" s="47"/>
      <c r="C79" s="43"/>
      <c r="D79" s="43">
        <v>3233</v>
      </c>
      <c r="E79" s="50" t="s">
        <v>100</v>
      </c>
      <c r="F79" s="45">
        <f>6216.54+15046.77</f>
        <v>21263.31</v>
      </c>
      <c r="G79" s="46">
        <v>0</v>
      </c>
      <c r="H79" s="45">
        <v>35003.69</v>
      </c>
      <c r="I79" s="58">
        <f t="shared" si="5"/>
        <v>164.62013675199205</v>
      </c>
      <c r="J79" s="45">
        <v>0</v>
      </c>
    </row>
    <row r="80" spans="1:10" ht="15.75" customHeight="1" x14ac:dyDescent="0.25">
      <c r="A80" s="43"/>
      <c r="B80" s="47"/>
      <c r="C80" s="43"/>
      <c r="D80" s="43">
        <v>3234</v>
      </c>
      <c r="E80" s="50" t="s">
        <v>101</v>
      </c>
      <c r="F80" s="45">
        <f>4397.62+323.25</f>
        <v>4720.87</v>
      </c>
      <c r="G80" s="46">
        <v>0</v>
      </c>
      <c r="H80" s="45">
        <v>5108.03</v>
      </c>
      <c r="I80" s="58">
        <f t="shared" si="5"/>
        <v>108.20103074221488</v>
      </c>
      <c r="J80" s="45">
        <v>0</v>
      </c>
    </row>
    <row r="81" spans="1:10" ht="15.75" customHeight="1" x14ac:dyDescent="0.25">
      <c r="A81" s="43"/>
      <c r="B81" s="47"/>
      <c r="C81" s="43"/>
      <c r="D81" s="43">
        <v>3235</v>
      </c>
      <c r="E81" s="50" t="s">
        <v>102</v>
      </c>
      <c r="F81" s="45">
        <f>203.54+7000</f>
        <v>7203.54</v>
      </c>
      <c r="G81" s="46">
        <v>0</v>
      </c>
      <c r="H81" s="45">
        <v>10059.93</v>
      </c>
      <c r="I81" s="58">
        <f t="shared" si="5"/>
        <v>139.6525874778234</v>
      </c>
      <c r="J81" s="45">
        <v>0</v>
      </c>
    </row>
    <row r="82" spans="1:10" ht="15.75" customHeight="1" x14ac:dyDescent="0.25">
      <c r="A82" s="43"/>
      <c r="B82" s="47"/>
      <c r="C82" s="43"/>
      <c r="D82" s="43">
        <v>3236</v>
      </c>
      <c r="E82" s="50" t="s">
        <v>103</v>
      </c>
      <c r="F82" s="45">
        <f>978.8+1113</f>
        <v>2091.8000000000002</v>
      </c>
      <c r="G82" s="46">
        <v>0</v>
      </c>
      <c r="H82" s="45">
        <v>1458.1</v>
      </c>
      <c r="I82" s="58">
        <f t="shared" si="5"/>
        <v>69.705516779806857</v>
      </c>
      <c r="J82" s="45">
        <v>0</v>
      </c>
    </row>
    <row r="83" spans="1:10" ht="15.75" customHeight="1" x14ac:dyDescent="0.25">
      <c r="A83" s="43"/>
      <c r="B83" s="47"/>
      <c r="C83" s="43"/>
      <c r="D83" s="43">
        <v>3237</v>
      </c>
      <c r="E83" s="50" t="s">
        <v>104</v>
      </c>
      <c r="F83" s="45">
        <v>177110.67</v>
      </c>
      <c r="G83" s="46">
        <v>0</v>
      </c>
      <c r="H83" s="45">
        <v>280523.81</v>
      </c>
      <c r="I83" s="58">
        <f t="shared" si="5"/>
        <v>158.38899485841253</v>
      </c>
      <c r="J83" s="45">
        <v>0</v>
      </c>
    </row>
    <row r="84" spans="1:10" ht="15.75" customHeight="1" x14ac:dyDescent="0.25">
      <c r="A84" s="43"/>
      <c r="B84" s="47"/>
      <c r="C84" s="43"/>
      <c r="D84" s="43">
        <v>3238</v>
      </c>
      <c r="E84" s="50" t="s">
        <v>105</v>
      </c>
      <c r="F84" s="45">
        <v>5558.27</v>
      </c>
      <c r="G84" s="46">
        <v>0</v>
      </c>
      <c r="H84" s="45">
        <v>5661.3</v>
      </c>
      <c r="I84" s="58">
        <f t="shared" si="5"/>
        <v>101.85363431427403</v>
      </c>
      <c r="J84" s="45">
        <v>0</v>
      </c>
    </row>
    <row r="85" spans="1:10" ht="15.75" customHeight="1" x14ac:dyDescent="0.25">
      <c r="A85" s="43"/>
      <c r="B85" s="47"/>
      <c r="C85" s="43"/>
      <c r="D85" s="43">
        <v>3239</v>
      </c>
      <c r="E85" s="50" t="s">
        <v>106</v>
      </c>
      <c r="F85" s="45">
        <v>18221.759999999998</v>
      </c>
      <c r="G85" s="46">
        <v>0</v>
      </c>
      <c r="H85" s="45">
        <v>23523.74</v>
      </c>
      <c r="I85" s="58">
        <f t="shared" si="5"/>
        <v>129.09696977679437</v>
      </c>
      <c r="J85" s="45">
        <v>0</v>
      </c>
    </row>
    <row r="86" spans="1:10" ht="15.75" customHeight="1" x14ac:dyDescent="0.25">
      <c r="A86" s="43"/>
      <c r="B86" s="47"/>
      <c r="C86" s="43">
        <v>324</v>
      </c>
      <c r="D86" s="43"/>
      <c r="E86" s="50" t="s">
        <v>107</v>
      </c>
      <c r="F86" s="45">
        <v>0</v>
      </c>
      <c r="G86" s="46">
        <v>0</v>
      </c>
      <c r="H86" s="45">
        <v>911.99</v>
      </c>
      <c r="I86" s="58" t="e">
        <f t="shared" si="5"/>
        <v>#DIV/0!</v>
      </c>
      <c r="J86" s="45">
        <v>0</v>
      </c>
    </row>
    <row r="87" spans="1:10" ht="15.75" customHeight="1" x14ac:dyDescent="0.25">
      <c r="A87" s="43"/>
      <c r="B87" s="47"/>
      <c r="C87" s="43"/>
      <c r="D87" s="43">
        <v>3241</v>
      </c>
      <c r="E87" s="50" t="s">
        <v>107</v>
      </c>
      <c r="F87" s="45">
        <v>0</v>
      </c>
      <c r="G87" s="46">
        <v>0</v>
      </c>
      <c r="H87" s="45">
        <v>911.99</v>
      </c>
      <c r="I87" s="58" t="e">
        <f t="shared" si="5"/>
        <v>#DIV/0!</v>
      </c>
      <c r="J87" s="45">
        <v>0</v>
      </c>
    </row>
    <row r="88" spans="1:10" ht="15.75" customHeight="1" x14ac:dyDescent="0.25">
      <c r="A88" s="43"/>
      <c r="B88" s="47"/>
      <c r="C88" s="43">
        <v>329</v>
      </c>
      <c r="D88" s="43"/>
      <c r="E88" s="50" t="s">
        <v>108</v>
      </c>
      <c r="F88" s="45">
        <v>7083.39</v>
      </c>
      <c r="G88" s="46">
        <v>0</v>
      </c>
      <c r="H88" s="45">
        <v>18745.28</v>
      </c>
      <c r="I88" s="58">
        <f t="shared" si="5"/>
        <v>264.63712996178378</v>
      </c>
      <c r="J88" s="45">
        <v>0</v>
      </c>
    </row>
    <row r="89" spans="1:10" ht="15.75" customHeight="1" x14ac:dyDescent="0.25">
      <c r="A89" s="43"/>
      <c r="B89" s="47"/>
      <c r="C89" s="43"/>
      <c r="D89" s="43">
        <v>3291</v>
      </c>
      <c r="E89" s="50" t="s">
        <v>109</v>
      </c>
      <c r="F89" s="45">
        <v>2334.15</v>
      </c>
      <c r="G89" s="46">
        <v>0</v>
      </c>
      <c r="H89" s="45">
        <v>2535.9899999999998</v>
      </c>
      <c r="I89" s="58">
        <f t="shared" si="5"/>
        <v>108.64725917357494</v>
      </c>
      <c r="J89" s="45">
        <v>0</v>
      </c>
    </row>
    <row r="90" spans="1:10" ht="15.75" customHeight="1" x14ac:dyDescent="0.25">
      <c r="A90" s="43"/>
      <c r="B90" s="47"/>
      <c r="C90" s="43"/>
      <c r="D90" s="43">
        <v>3292</v>
      </c>
      <c r="E90" s="50" t="s">
        <v>110</v>
      </c>
      <c r="F90" s="45">
        <v>3813.48</v>
      </c>
      <c r="G90" s="46">
        <v>0</v>
      </c>
      <c r="H90" s="45">
        <v>4473.33</v>
      </c>
      <c r="I90" s="58">
        <f t="shared" si="5"/>
        <v>117.30309323767267</v>
      </c>
      <c r="J90" s="45">
        <v>0</v>
      </c>
    </row>
    <row r="91" spans="1:10" ht="15.75" customHeight="1" x14ac:dyDescent="0.25">
      <c r="A91" s="43"/>
      <c r="B91" s="47"/>
      <c r="C91" s="43"/>
      <c r="D91" s="43">
        <v>3293</v>
      </c>
      <c r="E91" s="50" t="s">
        <v>111</v>
      </c>
      <c r="F91" s="45">
        <v>896.26</v>
      </c>
      <c r="G91" s="46">
        <v>0</v>
      </c>
      <c r="H91" s="45">
        <v>10723.95</v>
      </c>
      <c r="I91" s="58">
        <f t="shared" si="5"/>
        <v>1196.5222145359605</v>
      </c>
      <c r="J91" s="45">
        <v>0</v>
      </c>
    </row>
    <row r="92" spans="1:10" ht="15.75" customHeight="1" x14ac:dyDescent="0.25">
      <c r="A92" s="43"/>
      <c r="B92" s="47"/>
      <c r="C92" s="43"/>
      <c r="D92" s="43">
        <v>3294</v>
      </c>
      <c r="E92" s="50" t="s">
        <v>112</v>
      </c>
      <c r="F92" s="45">
        <v>0</v>
      </c>
      <c r="G92" s="46">
        <v>0</v>
      </c>
      <c r="H92" s="45">
        <v>0</v>
      </c>
      <c r="I92" s="58" t="e">
        <f t="shared" si="5"/>
        <v>#DIV/0!</v>
      </c>
      <c r="J92" s="45">
        <v>0</v>
      </c>
    </row>
    <row r="93" spans="1:10" ht="15.75" customHeight="1" x14ac:dyDescent="0.25">
      <c r="A93" s="43"/>
      <c r="B93" s="47"/>
      <c r="C93" s="43"/>
      <c r="D93" s="43">
        <v>3295</v>
      </c>
      <c r="E93" s="50" t="s">
        <v>113</v>
      </c>
      <c r="F93" s="45">
        <v>39.5</v>
      </c>
      <c r="G93" s="46">
        <v>0</v>
      </c>
      <c r="H93" s="45">
        <v>285.52999999999997</v>
      </c>
      <c r="I93" s="58">
        <f t="shared" si="5"/>
        <v>722.8607594936708</v>
      </c>
      <c r="J93" s="45">
        <v>0</v>
      </c>
    </row>
    <row r="94" spans="1:10" ht="15.75" customHeight="1" x14ac:dyDescent="0.25">
      <c r="A94" s="43"/>
      <c r="B94" s="47"/>
      <c r="C94" s="43"/>
      <c r="D94" s="43">
        <v>3299</v>
      </c>
      <c r="E94" s="50" t="s">
        <v>108</v>
      </c>
      <c r="F94" s="45">
        <v>0</v>
      </c>
      <c r="G94" s="46">
        <v>0</v>
      </c>
      <c r="H94" s="45">
        <v>726.48</v>
      </c>
      <c r="I94" s="58" t="e">
        <f t="shared" si="5"/>
        <v>#DIV/0!</v>
      </c>
      <c r="J94" s="45">
        <v>0</v>
      </c>
    </row>
    <row r="95" spans="1:10" ht="15.75" customHeight="1" x14ac:dyDescent="0.25">
      <c r="A95" s="43"/>
      <c r="B95" s="47">
        <v>34</v>
      </c>
      <c r="C95" s="43"/>
      <c r="D95" s="43"/>
      <c r="E95" s="50" t="s">
        <v>114</v>
      </c>
      <c r="F95" s="37">
        <v>1353.18</v>
      </c>
      <c r="G95" s="38">
        <v>1500</v>
      </c>
      <c r="H95" s="37">
        <v>1634.49</v>
      </c>
      <c r="I95" s="58">
        <f t="shared" si="5"/>
        <v>120.78880858422383</v>
      </c>
      <c r="J95" s="58">
        <f>H95/G95*100</f>
        <v>108.96600000000001</v>
      </c>
    </row>
    <row r="96" spans="1:10" ht="15.75" customHeight="1" x14ac:dyDescent="0.25">
      <c r="A96" s="43"/>
      <c r="B96" s="47"/>
      <c r="C96" s="43">
        <v>343</v>
      </c>
      <c r="D96" s="43"/>
      <c r="E96" s="50" t="s">
        <v>115</v>
      </c>
      <c r="F96" s="45">
        <v>1353.18</v>
      </c>
      <c r="G96" s="46">
        <v>0</v>
      </c>
      <c r="H96" s="45">
        <v>1634.48</v>
      </c>
      <c r="I96" s="58">
        <f t="shared" si="5"/>
        <v>120.7880695842386</v>
      </c>
      <c r="J96" s="45">
        <v>0</v>
      </c>
    </row>
    <row r="97" spans="1:10" ht="15.75" customHeight="1" x14ac:dyDescent="0.25">
      <c r="A97" s="43"/>
      <c r="B97" s="47"/>
      <c r="C97" s="43"/>
      <c r="D97" s="43">
        <v>3431</v>
      </c>
      <c r="E97" s="50" t="s">
        <v>116</v>
      </c>
      <c r="F97" s="45">
        <v>1341.82</v>
      </c>
      <c r="G97" s="46">
        <v>0</v>
      </c>
      <c r="H97" s="45">
        <v>1634.48</v>
      </c>
      <c r="I97" s="58">
        <f t="shared" si="5"/>
        <v>121.81067505328585</v>
      </c>
      <c r="J97" s="45">
        <v>0</v>
      </c>
    </row>
    <row r="98" spans="1:10" ht="15.75" customHeight="1" x14ac:dyDescent="0.25">
      <c r="A98" s="43"/>
      <c r="B98" s="47"/>
      <c r="C98" s="43"/>
      <c r="D98" s="43">
        <v>3432</v>
      </c>
      <c r="E98" s="50" t="s">
        <v>117</v>
      </c>
      <c r="F98" s="45">
        <v>0.79</v>
      </c>
      <c r="G98" s="46">
        <v>0</v>
      </c>
      <c r="H98" s="45">
        <v>0.01</v>
      </c>
      <c r="I98" s="58">
        <f t="shared" si="5"/>
        <v>1.2658227848101267</v>
      </c>
      <c r="J98" s="66">
        <v>0</v>
      </c>
    </row>
    <row r="99" spans="1:10" ht="15.75" customHeight="1" x14ac:dyDescent="0.25">
      <c r="A99" s="43"/>
      <c r="B99" s="47"/>
      <c r="C99" s="43"/>
      <c r="D99" s="43">
        <v>3433</v>
      </c>
      <c r="E99" s="50" t="s">
        <v>118</v>
      </c>
      <c r="F99" s="45">
        <v>0</v>
      </c>
      <c r="G99" s="46">
        <v>0</v>
      </c>
      <c r="H99" s="45">
        <v>0</v>
      </c>
      <c r="I99" s="46">
        <v>0</v>
      </c>
      <c r="J99" s="45">
        <v>0</v>
      </c>
    </row>
    <row r="100" spans="1:10" ht="15.75" customHeight="1" x14ac:dyDescent="0.25">
      <c r="A100" s="43"/>
      <c r="B100" s="47"/>
      <c r="C100" s="43"/>
      <c r="D100" s="43">
        <v>3434</v>
      </c>
      <c r="E100" s="50" t="s">
        <v>119</v>
      </c>
      <c r="F100" s="45">
        <v>0</v>
      </c>
      <c r="G100" s="46">
        <v>0</v>
      </c>
      <c r="H100" s="45">
        <v>0</v>
      </c>
      <c r="I100" s="46">
        <v>0</v>
      </c>
      <c r="J100" s="45">
        <v>0</v>
      </c>
    </row>
    <row r="101" spans="1:10" ht="15.75" customHeight="1" x14ac:dyDescent="0.25">
      <c r="A101" s="43"/>
      <c r="B101" s="47">
        <v>37</v>
      </c>
      <c r="C101" s="43"/>
      <c r="D101" s="43"/>
      <c r="E101" s="50" t="s">
        <v>120</v>
      </c>
      <c r="F101" s="45">
        <v>0</v>
      </c>
      <c r="G101" s="46">
        <v>0</v>
      </c>
      <c r="H101" s="45">
        <v>0</v>
      </c>
      <c r="I101" s="58" t="e">
        <f>H101/F101*100</f>
        <v>#DIV/0!</v>
      </c>
      <c r="J101" s="58" t="e">
        <f>H101/G101*100</f>
        <v>#DIV/0!</v>
      </c>
    </row>
    <row r="102" spans="1:10" ht="15.75" customHeight="1" x14ac:dyDescent="0.25">
      <c r="A102" s="43"/>
      <c r="B102" s="47"/>
      <c r="C102" s="43">
        <v>372</v>
      </c>
      <c r="D102" s="43"/>
      <c r="E102" s="50" t="s">
        <v>121</v>
      </c>
      <c r="F102" s="45">
        <v>0</v>
      </c>
      <c r="G102" s="46">
        <v>0</v>
      </c>
      <c r="H102" s="45">
        <v>0</v>
      </c>
      <c r="I102" s="45">
        <v>0</v>
      </c>
      <c r="J102" s="45">
        <v>0</v>
      </c>
    </row>
    <row r="103" spans="1:10" ht="15.75" customHeight="1" x14ac:dyDescent="0.25">
      <c r="A103" s="43"/>
      <c r="B103" s="47"/>
      <c r="C103" s="43"/>
      <c r="D103" s="43">
        <v>3721</v>
      </c>
      <c r="E103" s="50" t="s">
        <v>122</v>
      </c>
      <c r="F103" s="45">
        <v>0</v>
      </c>
      <c r="G103" s="46">
        <v>0</v>
      </c>
      <c r="H103" s="45">
        <v>0</v>
      </c>
      <c r="I103" s="45">
        <v>0</v>
      </c>
      <c r="J103" s="45">
        <v>0</v>
      </c>
    </row>
    <row r="104" spans="1:10" ht="15.75" customHeight="1" x14ac:dyDescent="0.25">
      <c r="A104" s="43"/>
      <c r="B104" s="47">
        <v>38</v>
      </c>
      <c r="C104" s="43"/>
      <c r="D104" s="43"/>
      <c r="E104" s="50" t="s">
        <v>123</v>
      </c>
      <c r="F104" s="45">
        <v>0</v>
      </c>
      <c r="G104" s="46">
        <v>0</v>
      </c>
      <c r="H104" s="45">
        <v>0</v>
      </c>
      <c r="I104" s="45">
        <v>0</v>
      </c>
      <c r="J104" s="45">
        <v>0</v>
      </c>
    </row>
    <row r="105" spans="1:10" ht="15.75" customHeight="1" x14ac:dyDescent="0.25">
      <c r="A105" s="43"/>
      <c r="B105" s="47"/>
      <c r="C105" s="43">
        <v>381</v>
      </c>
      <c r="D105" s="43"/>
      <c r="E105" s="50" t="s">
        <v>57</v>
      </c>
      <c r="F105" s="45">
        <v>0</v>
      </c>
      <c r="G105" s="46">
        <v>0</v>
      </c>
      <c r="H105" s="45">
        <v>0</v>
      </c>
      <c r="I105" s="45">
        <v>0</v>
      </c>
      <c r="J105" s="45">
        <v>0</v>
      </c>
    </row>
    <row r="106" spans="1:10" ht="15.75" customHeight="1" x14ac:dyDescent="0.25">
      <c r="A106" s="43"/>
      <c r="B106" s="47"/>
      <c r="C106" s="43"/>
      <c r="D106" s="43">
        <v>3811</v>
      </c>
      <c r="E106" s="50" t="s">
        <v>124</v>
      </c>
      <c r="F106" s="45">
        <v>0</v>
      </c>
      <c r="G106" s="46">
        <v>0</v>
      </c>
      <c r="H106" s="45">
        <v>0</v>
      </c>
      <c r="I106" s="45">
        <v>0</v>
      </c>
      <c r="J106" s="45">
        <v>0</v>
      </c>
    </row>
    <row r="107" spans="1:10" ht="15.75" customHeight="1" x14ac:dyDescent="0.25">
      <c r="A107" s="47">
        <v>4</v>
      </c>
      <c r="B107" s="47"/>
      <c r="C107" s="47"/>
      <c r="D107" s="47"/>
      <c r="E107" s="56" t="s">
        <v>125</v>
      </c>
      <c r="F107" s="37">
        <v>34306.54</v>
      </c>
      <c r="G107" s="38">
        <v>31000</v>
      </c>
      <c r="H107" s="37">
        <v>31708.54</v>
      </c>
      <c r="I107" s="58">
        <f>H107/F107*100</f>
        <v>92.427099905732263</v>
      </c>
      <c r="J107" s="45">
        <v>0</v>
      </c>
    </row>
    <row r="108" spans="1:10" ht="15.75" customHeight="1" x14ac:dyDescent="0.25">
      <c r="A108" s="41"/>
      <c r="B108" s="36">
        <v>41</v>
      </c>
      <c r="C108" s="41"/>
      <c r="D108" s="41"/>
      <c r="E108" s="59" t="s">
        <v>126</v>
      </c>
      <c r="F108" s="45">
        <v>0</v>
      </c>
      <c r="G108" s="57">
        <v>0</v>
      </c>
      <c r="H108" s="45">
        <v>0</v>
      </c>
      <c r="I108" s="45">
        <v>0</v>
      </c>
      <c r="J108" s="45">
        <v>0</v>
      </c>
    </row>
    <row r="109" spans="1:10" ht="15.75" customHeight="1" x14ac:dyDescent="0.25">
      <c r="A109" s="41"/>
      <c r="B109" s="41"/>
      <c r="C109" s="43">
        <v>412</v>
      </c>
      <c r="D109" s="43"/>
      <c r="E109" s="44" t="s">
        <v>127</v>
      </c>
      <c r="F109" s="45">
        <v>0</v>
      </c>
      <c r="G109" s="57">
        <v>0</v>
      </c>
      <c r="H109" s="45">
        <v>0</v>
      </c>
      <c r="I109" s="45">
        <v>0</v>
      </c>
      <c r="J109" s="45">
        <v>0</v>
      </c>
    </row>
    <row r="110" spans="1:10" ht="15.75" customHeight="1" x14ac:dyDescent="0.25">
      <c r="A110" s="41"/>
      <c r="B110" s="41"/>
      <c r="C110" s="43"/>
      <c r="D110" s="43">
        <v>4123</v>
      </c>
      <c r="E110" s="44" t="s">
        <v>128</v>
      </c>
      <c r="F110" s="45">
        <v>0</v>
      </c>
      <c r="G110" s="57">
        <v>0</v>
      </c>
      <c r="H110" s="45">
        <v>0</v>
      </c>
      <c r="I110" s="45">
        <v>0</v>
      </c>
      <c r="J110" s="45">
        <v>0</v>
      </c>
    </row>
    <row r="111" spans="1:10" ht="15.75" customHeight="1" x14ac:dyDescent="0.25">
      <c r="A111" s="41"/>
      <c r="B111" s="41"/>
      <c r="C111" s="43"/>
      <c r="D111" s="43">
        <v>4124</v>
      </c>
      <c r="E111" s="44" t="s">
        <v>129</v>
      </c>
      <c r="F111" s="45">
        <v>0</v>
      </c>
      <c r="G111" s="57">
        <v>0</v>
      </c>
      <c r="H111" s="45">
        <v>0</v>
      </c>
      <c r="I111" s="45">
        <v>0</v>
      </c>
      <c r="J111" s="45">
        <v>0</v>
      </c>
    </row>
    <row r="112" spans="1:10" ht="15.75" customHeight="1" x14ac:dyDescent="0.25">
      <c r="A112" s="41"/>
      <c r="B112" s="41"/>
      <c r="C112" s="43"/>
      <c r="D112" s="43">
        <v>4126</v>
      </c>
      <c r="E112" s="44" t="s">
        <v>130</v>
      </c>
      <c r="F112" s="45">
        <v>0</v>
      </c>
      <c r="G112" s="57">
        <v>0</v>
      </c>
      <c r="H112" s="45">
        <v>0</v>
      </c>
      <c r="I112" s="45">
        <v>0</v>
      </c>
      <c r="J112" s="45">
        <v>0</v>
      </c>
    </row>
    <row r="113" spans="1:10" ht="15.75" customHeight="1" x14ac:dyDescent="0.25">
      <c r="A113" s="41"/>
      <c r="B113" s="36">
        <v>42</v>
      </c>
      <c r="C113" s="43"/>
      <c r="D113" s="43"/>
      <c r="E113" s="44" t="s">
        <v>131</v>
      </c>
      <c r="F113" s="45">
        <v>34306.54</v>
      </c>
      <c r="G113" s="57">
        <v>31000</v>
      </c>
      <c r="H113" s="45">
        <v>31708.54</v>
      </c>
      <c r="I113" s="58">
        <f>H113/F113*100</f>
        <v>92.427099905732263</v>
      </c>
      <c r="J113" s="58">
        <f>H113/G113*100</f>
        <v>102.28561290322583</v>
      </c>
    </row>
    <row r="114" spans="1:10" ht="15.75" customHeight="1" x14ac:dyDescent="0.25">
      <c r="A114" s="41"/>
      <c r="B114" s="41"/>
      <c r="C114" s="43">
        <v>421</v>
      </c>
      <c r="D114" s="43"/>
      <c r="E114" s="44" t="s">
        <v>132</v>
      </c>
      <c r="F114" s="45">
        <v>0</v>
      </c>
      <c r="G114" s="57">
        <v>0</v>
      </c>
      <c r="H114" s="45">
        <v>0</v>
      </c>
      <c r="I114" s="45">
        <v>0</v>
      </c>
      <c r="J114" s="45">
        <v>0</v>
      </c>
    </row>
    <row r="115" spans="1:10" ht="15.75" customHeight="1" x14ac:dyDescent="0.25">
      <c r="A115" s="41"/>
      <c r="B115" s="41"/>
      <c r="C115" s="43"/>
      <c r="D115" s="43">
        <v>4211</v>
      </c>
      <c r="E115" s="44" t="s">
        <v>133</v>
      </c>
      <c r="F115" s="45">
        <v>0</v>
      </c>
      <c r="G115" s="57">
        <v>0</v>
      </c>
      <c r="H115" s="45">
        <v>0</v>
      </c>
      <c r="I115" s="45">
        <v>0</v>
      </c>
      <c r="J115" s="45">
        <v>0</v>
      </c>
    </row>
    <row r="116" spans="1:10" ht="15.75" customHeight="1" x14ac:dyDescent="0.25">
      <c r="A116" s="41"/>
      <c r="B116" s="41"/>
      <c r="C116" s="43">
        <v>422</v>
      </c>
      <c r="D116" s="43"/>
      <c r="E116" s="44" t="s">
        <v>134</v>
      </c>
      <c r="F116" s="45">
        <v>31181.54</v>
      </c>
      <c r="G116" s="57">
        <v>0</v>
      </c>
      <c r="H116" s="45">
        <v>0</v>
      </c>
      <c r="I116" s="58">
        <f>H116/F116*100</f>
        <v>0</v>
      </c>
      <c r="J116" s="45">
        <v>0</v>
      </c>
    </row>
    <row r="117" spans="1:10" ht="15.75" customHeight="1" x14ac:dyDescent="0.25">
      <c r="A117" s="41"/>
      <c r="B117" s="41"/>
      <c r="C117" s="43"/>
      <c r="D117" s="43">
        <v>4221</v>
      </c>
      <c r="E117" s="44" t="s">
        <v>135</v>
      </c>
      <c r="F117" s="45">
        <v>3750.21</v>
      </c>
      <c r="G117" s="57">
        <v>0</v>
      </c>
      <c r="H117" s="45">
        <v>14308.82</v>
      </c>
      <c r="I117" s="45">
        <v>0</v>
      </c>
      <c r="J117" s="45">
        <v>0</v>
      </c>
    </row>
    <row r="118" spans="1:10" ht="15.75" customHeight="1" x14ac:dyDescent="0.25">
      <c r="A118" s="41"/>
      <c r="B118" s="41"/>
      <c r="C118" s="43"/>
      <c r="D118" s="43">
        <v>4222</v>
      </c>
      <c r="E118" s="44" t="s">
        <v>67</v>
      </c>
      <c r="F118" s="45">
        <v>0</v>
      </c>
      <c r="G118" s="57">
        <v>0</v>
      </c>
      <c r="H118" s="45">
        <v>0</v>
      </c>
      <c r="I118" s="45">
        <v>0</v>
      </c>
      <c r="J118" s="45">
        <v>0</v>
      </c>
    </row>
    <row r="119" spans="1:10" ht="15.75" customHeight="1" x14ac:dyDescent="0.25">
      <c r="A119" s="41"/>
      <c r="B119" s="41"/>
      <c r="C119" s="43"/>
      <c r="D119" s="43">
        <v>4223</v>
      </c>
      <c r="E119" s="44" t="s">
        <v>136</v>
      </c>
      <c r="F119" s="45">
        <v>0</v>
      </c>
      <c r="G119" s="57">
        <v>0</v>
      </c>
      <c r="H119" s="45">
        <v>0</v>
      </c>
      <c r="I119" s="45">
        <v>0</v>
      </c>
      <c r="J119" s="45">
        <v>0</v>
      </c>
    </row>
    <row r="120" spans="1:10" ht="15.75" customHeight="1" x14ac:dyDescent="0.25">
      <c r="A120" s="41"/>
      <c r="B120" s="41"/>
      <c r="C120" s="43"/>
      <c r="D120" s="43">
        <v>4225</v>
      </c>
      <c r="E120" s="44" t="s">
        <v>68</v>
      </c>
      <c r="F120" s="45">
        <v>0</v>
      </c>
      <c r="G120" s="57">
        <v>0</v>
      </c>
      <c r="H120" s="45">
        <v>0</v>
      </c>
      <c r="I120" s="45">
        <v>0</v>
      </c>
      <c r="J120" s="45">
        <v>0</v>
      </c>
    </row>
    <row r="121" spans="1:10" ht="15.75" customHeight="1" x14ac:dyDescent="0.25">
      <c r="A121" s="41"/>
      <c r="B121" s="41"/>
      <c r="C121" s="43"/>
      <c r="D121" s="43">
        <v>4226</v>
      </c>
      <c r="E121" s="44" t="s">
        <v>137</v>
      </c>
      <c r="F121" s="45">
        <v>0</v>
      </c>
      <c r="G121" s="57">
        <v>0</v>
      </c>
      <c r="H121" s="45">
        <v>0</v>
      </c>
      <c r="I121" s="45">
        <v>0</v>
      </c>
      <c r="J121" s="45">
        <v>0</v>
      </c>
    </row>
    <row r="122" spans="1:10" ht="15.75" customHeight="1" x14ac:dyDescent="0.25">
      <c r="A122" s="41"/>
      <c r="B122" s="41"/>
      <c r="C122" s="43"/>
      <c r="D122" s="43">
        <v>4227</v>
      </c>
      <c r="E122" s="44" t="s">
        <v>138</v>
      </c>
      <c r="F122" s="45">
        <v>27431.33</v>
      </c>
      <c r="G122" s="57">
        <v>0</v>
      </c>
      <c r="H122" s="45">
        <v>14361.72</v>
      </c>
      <c r="I122" s="45">
        <v>0</v>
      </c>
      <c r="J122" s="45">
        <v>0</v>
      </c>
    </row>
    <row r="123" spans="1:10" ht="15.75" customHeight="1" x14ac:dyDescent="0.25">
      <c r="A123" s="41"/>
      <c r="B123" s="41"/>
      <c r="C123" s="43">
        <v>426</v>
      </c>
      <c r="D123" s="43"/>
      <c r="E123" s="44" t="s">
        <v>139</v>
      </c>
      <c r="F123" s="45">
        <v>3125</v>
      </c>
      <c r="G123" s="57">
        <v>0</v>
      </c>
      <c r="H123" s="45">
        <v>3038</v>
      </c>
      <c r="I123" s="45">
        <v>0</v>
      </c>
      <c r="J123" s="45">
        <v>0</v>
      </c>
    </row>
    <row r="124" spans="1:10" ht="15.75" customHeight="1" x14ac:dyDescent="0.25">
      <c r="A124" s="41"/>
      <c r="B124" s="41"/>
      <c r="C124" s="43"/>
      <c r="D124" s="43">
        <v>4262</v>
      </c>
      <c r="E124" s="44" t="s">
        <v>140</v>
      </c>
      <c r="F124" s="45">
        <v>3125</v>
      </c>
      <c r="G124" s="57">
        <v>0</v>
      </c>
      <c r="H124" s="45">
        <v>3038</v>
      </c>
      <c r="I124" s="45">
        <v>0</v>
      </c>
      <c r="J124" s="45">
        <v>0</v>
      </c>
    </row>
    <row r="125" spans="1:10" ht="15.75" customHeight="1" x14ac:dyDescent="0.25">
      <c r="A125" s="41"/>
      <c r="B125" s="41"/>
      <c r="C125" s="43"/>
      <c r="D125" s="43">
        <v>4264</v>
      </c>
      <c r="E125" s="44" t="s">
        <v>141</v>
      </c>
      <c r="F125" s="51">
        <v>0</v>
      </c>
      <c r="G125" s="57">
        <v>0</v>
      </c>
      <c r="H125" s="51">
        <v>0</v>
      </c>
      <c r="I125" s="51">
        <v>0</v>
      </c>
      <c r="J125" s="51">
        <v>0</v>
      </c>
    </row>
    <row r="126" spans="1:10" ht="15.75" customHeight="1" x14ac:dyDescent="0.25">
      <c r="A126" s="53"/>
      <c r="B126" s="53"/>
      <c r="C126" s="52"/>
      <c r="D126" s="52"/>
      <c r="E126" s="52"/>
      <c r="F126" s="67"/>
      <c r="G126" s="68"/>
    </row>
    <row r="127" spans="1:10" ht="15.75" customHeight="1" x14ac:dyDescent="0.25"/>
    <row r="128" spans="1:10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A50:J50"/>
    <mergeCell ref="A52:E52"/>
    <mergeCell ref="A53:E53"/>
    <mergeCell ref="A1:J1"/>
    <mergeCell ref="A2:J2"/>
    <mergeCell ref="A3:J3"/>
    <mergeCell ref="A4:J4"/>
    <mergeCell ref="A5:J5"/>
    <mergeCell ref="A6:J6"/>
    <mergeCell ref="A7:J7"/>
    <mergeCell ref="A8:E8"/>
    <mergeCell ref="A9:E9"/>
    <mergeCell ref="A42:J42"/>
    <mergeCell ref="A43:E43"/>
    <mergeCell ref="A44:E44"/>
  </mergeCells>
  <pageMargins left="0.70866141732283472" right="0.70866141732283472" top="0.74803149606299213" bottom="0.74803149606299213" header="0" footer="0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37.7109375" customWidth="1"/>
    <col min="2" max="3" width="25.28515625" customWidth="1"/>
    <col min="4" max="4" width="26.85546875" customWidth="1"/>
    <col min="5" max="6" width="15.7109375" customWidth="1"/>
    <col min="7" max="7" width="14.28515625" customWidth="1"/>
    <col min="8" max="26" width="9" customWidth="1"/>
  </cols>
  <sheetData>
    <row r="1" spans="1:26" ht="18" x14ac:dyDescent="0.25">
      <c r="A1" s="2"/>
      <c r="B1" s="2"/>
      <c r="C1" s="2"/>
      <c r="D1" s="4"/>
      <c r="E1" s="4"/>
      <c r="F1" s="4"/>
    </row>
    <row r="2" spans="1:26" ht="15.75" customHeight="1" x14ac:dyDescent="0.25">
      <c r="A2" s="144" t="s">
        <v>142</v>
      </c>
      <c r="B2" s="135"/>
      <c r="C2" s="135"/>
      <c r="D2" s="135"/>
      <c r="E2" s="135"/>
      <c r="F2" s="136"/>
    </row>
    <row r="3" spans="1:26" ht="18" x14ac:dyDescent="0.25">
      <c r="A3" s="69"/>
      <c r="B3" s="69"/>
      <c r="C3" s="69"/>
      <c r="D3" s="70"/>
      <c r="E3" s="70"/>
      <c r="F3" s="70"/>
    </row>
    <row r="4" spans="1:26" ht="33.75" customHeight="1" x14ac:dyDescent="0.25">
      <c r="A4" s="34" t="s">
        <v>4</v>
      </c>
      <c r="B4" s="34" t="s">
        <v>36</v>
      </c>
      <c r="C4" s="34" t="s">
        <v>37</v>
      </c>
      <c r="D4" s="34" t="s">
        <v>38</v>
      </c>
      <c r="E4" s="34" t="s">
        <v>8</v>
      </c>
      <c r="F4" s="34" t="s">
        <v>9</v>
      </c>
    </row>
    <row r="5" spans="1:26" x14ac:dyDescent="0.25">
      <c r="A5" s="34">
        <v>1</v>
      </c>
      <c r="B5" s="35">
        <v>2</v>
      </c>
      <c r="C5" s="35">
        <v>3</v>
      </c>
      <c r="D5" s="35">
        <v>4</v>
      </c>
      <c r="E5" s="35" t="s">
        <v>10</v>
      </c>
      <c r="F5" s="35" t="s">
        <v>11</v>
      </c>
    </row>
    <row r="6" spans="1:26" x14ac:dyDescent="0.25">
      <c r="A6" s="36" t="s">
        <v>143</v>
      </c>
      <c r="B6" s="71">
        <f>795142.84</f>
        <v>795142.84</v>
      </c>
      <c r="C6" s="71">
        <v>1064600</v>
      </c>
      <c r="D6" s="71">
        <v>978506.28</v>
      </c>
      <c r="E6" s="72">
        <f t="shared" ref="E6:E10" si="0">D6/B6*100</f>
        <v>123.06044031032211</v>
      </c>
      <c r="F6" s="72">
        <f>D6/C6*100</f>
        <v>91.913045275220739</v>
      </c>
    </row>
    <row r="7" spans="1:26" x14ac:dyDescent="0.25">
      <c r="A7" s="36" t="s">
        <v>144</v>
      </c>
      <c r="B7" s="73">
        <f>795142.84-24600-103302.11-38690</f>
        <v>628550.73</v>
      </c>
      <c r="C7" s="74">
        <v>938100</v>
      </c>
      <c r="D7" s="73">
        <v>829946.56</v>
      </c>
      <c r="E7" s="72">
        <f t="shared" si="0"/>
        <v>132.04130078728889</v>
      </c>
      <c r="F7" s="75" t="s">
        <v>14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15.75" customHeight="1" x14ac:dyDescent="0.25">
      <c r="A8" s="77" t="s">
        <v>145</v>
      </c>
      <c r="B8" s="78">
        <v>628550.73</v>
      </c>
      <c r="C8" s="79">
        <v>938100</v>
      </c>
      <c r="D8" s="78">
        <v>829946.56</v>
      </c>
      <c r="E8" s="72">
        <f t="shared" si="0"/>
        <v>132.04130078728889</v>
      </c>
      <c r="F8" s="75" t="s">
        <v>14</v>
      </c>
    </row>
    <row r="9" spans="1:26" x14ac:dyDescent="0.25">
      <c r="A9" s="36" t="s">
        <v>146</v>
      </c>
      <c r="B9" s="73">
        <v>103302.11</v>
      </c>
      <c r="C9" s="80">
        <v>126500</v>
      </c>
      <c r="D9" s="73">
        <v>136753.21</v>
      </c>
      <c r="E9" s="72">
        <f t="shared" si="0"/>
        <v>132.38181678960865</v>
      </c>
      <c r="F9" s="72">
        <f t="shared" ref="F9:F10" si="1">D9/C9*100</f>
        <v>108.10530434782608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x14ac:dyDescent="0.25">
      <c r="A10" s="81" t="s">
        <v>147</v>
      </c>
      <c r="B10" s="78">
        <v>103302.11</v>
      </c>
      <c r="C10" s="82">
        <v>126500</v>
      </c>
      <c r="D10" s="78">
        <v>136753.21</v>
      </c>
      <c r="E10" s="72">
        <f t="shared" si="0"/>
        <v>132.38181678960865</v>
      </c>
      <c r="F10" s="72">
        <f t="shared" si="1"/>
        <v>108.10530434782608</v>
      </c>
      <c r="G10" s="83"/>
    </row>
    <row r="11" spans="1:26" x14ac:dyDescent="0.25">
      <c r="A11" s="36" t="s">
        <v>148</v>
      </c>
      <c r="B11" s="80">
        <v>0</v>
      </c>
      <c r="C11" s="80">
        <v>0</v>
      </c>
      <c r="D11" s="80">
        <v>676.51</v>
      </c>
      <c r="E11" s="84">
        <v>0</v>
      </c>
      <c r="F11" s="84">
        <v>0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x14ac:dyDescent="0.25">
      <c r="A12" s="81" t="s">
        <v>149</v>
      </c>
      <c r="B12" s="82">
        <v>0</v>
      </c>
      <c r="C12" s="82">
        <v>0</v>
      </c>
      <c r="D12" s="82">
        <v>676.51</v>
      </c>
      <c r="E12" s="85">
        <v>0</v>
      </c>
      <c r="F12" s="85">
        <v>0</v>
      </c>
    </row>
    <row r="13" spans="1:26" x14ac:dyDescent="0.25">
      <c r="A13" s="36" t="s">
        <v>150</v>
      </c>
      <c r="B13" s="73">
        <v>63290</v>
      </c>
      <c r="C13" s="86">
        <v>0</v>
      </c>
      <c r="D13" s="73">
        <v>8800</v>
      </c>
      <c r="E13" s="72">
        <f t="shared" ref="E13:E14" si="2">D13/B13*100</f>
        <v>13.904250276504976</v>
      </c>
      <c r="F13" s="72" t="e">
        <f t="shared" ref="F13:F14" si="3">D13/C13*100</f>
        <v>#DIV/0!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5.75" customHeight="1" x14ac:dyDescent="0.25">
      <c r="A14" s="77" t="s">
        <v>151</v>
      </c>
      <c r="B14" s="78">
        <v>63290</v>
      </c>
      <c r="C14" s="13">
        <v>0</v>
      </c>
      <c r="D14" s="78">
        <v>8800</v>
      </c>
      <c r="E14" s="72">
        <f t="shared" si="2"/>
        <v>13.904250276504976</v>
      </c>
      <c r="F14" s="72" t="e">
        <f t="shared" si="3"/>
        <v>#DIV/0!</v>
      </c>
    </row>
    <row r="15" spans="1:26" x14ac:dyDescent="0.25">
      <c r="A15" s="36" t="s">
        <v>152</v>
      </c>
      <c r="B15" s="80">
        <v>0</v>
      </c>
      <c r="C15" s="80">
        <v>0</v>
      </c>
      <c r="D15" s="80">
        <v>2330</v>
      </c>
      <c r="E15" s="84">
        <v>0</v>
      </c>
      <c r="F15" s="84">
        <v>0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 x14ac:dyDescent="0.25">
      <c r="A16" s="81" t="s">
        <v>153</v>
      </c>
      <c r="B16" s="82">
        <v>0</v>
      </c>
      <c r="C16" s="82">
        <v>0</v>
      </c>
      <c r="D16" s="82">
        <v>2330</v>
      </c>
      <c r="E16" s="85">
        <v>0</v>
      </c>
      <c r="F16" s="85">
        <v>0</v>
      </c>
    </row>
    <row r="17" spans="1:26" ht="25.5" x14ac:dyDescent="0.25">
      <c r="A17" s="36" t="s">
        <v>154</v>
      </c>
      <c r="B17" s="80">
        <v>0</v>
      </c>
      <c r="C17" s="80">
        <v>0</v>
      </c>
      <c r="D17" s="80">
        <v>0</v>
      </c>
      <c r="E17" s="84">
        <v>0</v>
      </c>
      <c r="F17" s="84">
        <v>0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25.5" x14ac:dyDescent="0.25">
      <c r="A18" s="81" t="s">
        <v>155</v>
      </c>
      <c r="B18" s="82">
        <v>0</v>
      </c>
      <c r="C18" s="82">
        <v>0</v>
      </c>
      <c r="D18" s="82">
        <v>0</v>
      </c>
      <c r="E18" s="85">
        <v>0</v>
      </c>
      <c r="F18" s="85">
        <v>0</v>
      </c>
    </row>
    <row r="19" spans="1:26" ht="15.75" customHeight="1" x14ac:dyDescent="0.25">
      <c r="A19" s="36" t="s">
        <v>76</v>
      </c>
      <c r="B19" s="73">
        <v>766570.25</v>
      </c>
      <c r="C19" s="80">
        <v>1064600</v>
      </c>
      <c r="D19" s="73">
        <v>1026084.23</v>
      </c>
      <c r="E19" s="72">
        <f t="shared" ref="E19:E23" si="4">D19/B19*100</f>
        <v>133.85390706200769</v>
      </c>
      <c r="F19" s="72">
        <f t="shared" ref="F19:F23" si="5">D19/C19*100</f>
        <v>96.382136952846139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15.75" customHeight="1" x14ac:dyDescent="0.25">
      <c r="A20" s="36" t="s">
        <v>144</v>
      </c>
      <c r="B20" s="73">
        <v>656973.98</v>
      </c>
      <c r="C20" s="80">
        <v>938100</v>
      </c>
      <c r="D20" s="73">
        <v>869931.99</v>
      </c>
      <c r="E20" s="72">
        <f t="shared" si="4"/>
        <v>132.41498392371642</v>
      </c>
      <c r="F20" s="72">
        <f t="shared" si="5"/>
        <v>92.733396226415081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14.25" customHeight="1" x14ac:dyDescent="0.25">
      <c r="A21" s="77" t="s">
        <v>145</v>
      </c>
      <c r="B21" s="78">
        <v>656973.98</v>
      </c>
      <c r="C21" s="82">
        <v>938100</v>
      </c>
      <c r="D21" s="78">
        <f>871120.18-1188.19</f>
        <v>869931.99000000011</v>
      </c>
      <c r="E21" s="72">
        <f t="shared" si="4"/>
        <v>132.41498392371645</v>
      </c>
      <c r="F21" s="72">
        <f t="shared" si="5"/>
        <v>92.73339622641511</v>
      </c>
    </row>
    <row r="22" spans="1:26" ht="15.75" customHeight="1" x14ac:dyDescent="0.25">
      <c r="A22" s="36" t="s">
        <v>146</v>
      </c>
      <c r="B22" s="73">
        <v>98053.68</v>
      </c>
      <c r="C22" s="80">
        <v>126500</v>
      </c>
      <c r="D22" s="73">
        <f>129937.01+1188.19</f>
        <v>131125.19999999998</v>
      </c>
      <c r="E22" s="72">
        <f t="shared" si="4"/>
        <v>133.72797430958227</v>
      </c>
      <c r="F22" s="72">
        <f t="shared" si="5"/>
        <v>103.65628458498021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15.75" customHeight="1" x14ac:dyDescent="0.25">
      <c r="A23" s="81" t="s">
        <v>147</v>
      </c>
      <c r="B23" s="78">
        <v>98053.68</v>
      </c>
      <c r="C23" s="82">
        <v>126500</v>
      </c>
      <c r="D23" s="78">
        <v>131125.20000000001</v>
      </c>
      <c r="E23" s="72">
        <f t="shared" si="4"/>
        <v>133.72797430958227</v>
      </c>
      <c r="F23" s="72">
        <f t="shared" si="5"/>
        <v>103.65628458498024</v>
      </c>
    </row>
    <row r="24" spans="1:26" ht="15.75" customHeight="1" x14ac:dyDescent="0.25">
      <c r="A24" s="36" t="s">
        <v>148</v>
      </c>
      <c r="B24" s="80">
        <v>0</v>
      </c>
      <c r="C24" s="80">
        <v>0</v>
      </c>
      <c r="D24" s="80" t="s">
        <v>14</v>
      </c>
      <c r="E24" s="87">
        <v>0</v>
      </c>
      <c r="F24" s="87">
        <v>0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15.75" customHeight="1" x14ac:dyDescent="0.25">
      <c r="A25" s="81" t="s">
        <v>149</v>
      </c>
      <c r="B25" s="82">
        <v>0</v>
      </c>
      <c r="C25" s="82">
        <v>0</v>
      </c>
      <c r="D25" s="82" t="s">
        <v>14</v>
      </c>
      <c r="E25" s="72">
        <v>0</v>
      </c>
      <c r="F25" s="72">
        <v>0</v>
      </c>
    </row>
    <row r="26" spans="1:26" ht="15.75" customHeight="1" x14ac:dyDescent="0.25">
      <c r="A26" s="36" t="s">
        <v>150</v>
      </c>
      <c r="B26" s="73">
        <v>11542.59</v>
      </c>
      <c r="C26" s="80">
        <v>0</v>
      </c>
      <c r="D26" s="73">
        <v>22697.040000000001</v>
      </c>
      <c r="E26" s="72">
        <f t="shared" ref="E26:E27" si="6">D26/B26*100</f>
        <v>196.63732316577131</v>
      </c>
      <c r="F26" s="72" t="e">
        <f t="shared" ref="F26:F27" si="7">D26/C26*100</f>
        <v>#DIV/0!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15.75" customHeight="1" x14ac:dyDescent="0.25">
      <c r="A27" s="77" t="s">
        <v>151</v>
      </c>
      <c r="B27" s="78">
        <v>11549.59</v>
      </c>
      <c r="C27" s="82">
        <v>0</v>
      </c>
      <c r="D27" s="78">
        <v>22697.040000000001</v>
      </c>
      <c r="E27" s="72">
        <f t="shared" si="6"/>
        <v>196.5181447999453</v>
      </c>
      <c r="F27" s="72" t="e">
        <f t="shared" si="7"/>
        <v>#DIV/0!</v>
      </c>
    </row>
    <row r="28" spans="1:26" ht="15.75" customHeight="1" x14ac:dyDescent="0.25">
      <c r="A28" s="36" t="s">
        <v>152</v>
      </c>
      <c r="B28" s="80">
        <v>0</v>
      </c>
      <c r="C28" s="80">
        <v>0</v>
      </c>
      <c r="D28" s="80">
        <v>2330</v>
      </c>
      <c r="E28" s="84">
        <v>0</v>
      </c>
      <c r="F28" s="84">
        <v>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15.75" customHeight="1" x14ac:dyDescent="0.25">
      <c r="A29" s="81" t="s">
        <v>153</v>
      </c>
      <c r="B29" s="82">
        <v>0</v>
      </c>
      <c r="C29" s="82">
        <v>0</v>
      </c>
      <c r="D29" s="82">
        <v>2330</v>
      </c>
      <c r="E29" s="85">
        <v>0</v>
      </c>
      <c r="F29" s="85">
        <v>0</v>
      </c>
    </row>
    <row r="30" spans="1:26" ht="15.75" customHeight="1" x14ac:dyDescent="0.25">
      <c r="A30" s="36" t="s">
        <v>154</v>
      </c>
      <c r="B30" s="80">
        <v>0</v>
      </c>
      <c r="C30" s="80">
        <v>0</v>
      </c>
      <c r="D30" s="80">
        <v>0</v>
      </c>
      <c r="E30" s="84">
        <v>0</v>
      </c>
      <c r="F30" s="84">
        <v>0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5.75" customHeight="1" x14ac:dyDescent="0.25">
      <c r="A31" s="81" t="s">
        <v>155</v>
      </c>
      <c r="B31" s="82">
        <v>0</v>
      </c>
      <c r="C31" s="82">
        <v>0</v>
      </c>
      <c r="D31" s="82">
        <v>0</v>
      </c>
      <c r="E31" s="85">
        <v>0</v>
      </c>
      <c r="F31" s="85">
        <v>0</v>
      </c>
    </row>
    <row r="32" spans="1:26" ht="15" customHeight="1" x14ac:dyDescent="0.25">
      <c r="A32" s="88"/>
      <c r="B32" s="88"/>
      <c r="C32" s="88"/>
      <c r="D32" s="88"/>
      <c r="E32" s="88"/>
      <c r="F32" s="88"/>
      <c r="G32" s="88"/>
      <c r="H32" s="88"/>
      <c r="I32" s="88"/>
    </row>
    <row r="33" spans="1:9" ht="15.75" customHeight="1" x14ac:dyDescent="0.25">
      <c r="A33" s="88"/>
      <c r="B33" s="88"/>
      <c r="C33" s="88"/>
      <c r="D33" s="88"/>
      <c r="E33" s="88"/>
      <c r="F33" s="88"/>
      <c r="G33" s="88"/>
      <c r="H33" s="88"/>
      <c r="I33" s="88"/>
    </row>
    <row r="34" spans="1:9" ht="15.75" customHeight="1" x14ac:dyDescent="0.25">
      <c r="A34" s="88"/>
      <c r="B34" s="88"/>
      <c r="C34" s="88"/>
      <c r="D34" s="88"/>
      <c r="E34" s="88"/>
      <c r="F34" s="88"/>
      <c r="G34" s="88"/>
      <c r="H34" s="88"/>
      <c r="I34" s="88"/>
    </row>
    <row r="35" spans="1:9" ht="15.75" customHeight="1" x14ac:dyDescent="0.25"/>
    <row r="36" spans="1:9" ht="15.75" customHeight="1" x14ac:dyDescent="0.25"/>
    <row r="37" spans="1:9" ht="15.75" customHeight="1" x14ac:dyDescent="0.25"/>
    <row r="38" spans="1:9" ht="15.75" customHeight="1" x14ac:dyDescent="0.25"/>
    <row r="39" spans="1:9" ht="15.75" customHeight="1" x14ac:dyDescent="0.25"/>
    <row r="40" spans="1:9" ht="15.75" customHeight="1" x14ac:dyDescent="0.25"/>
    <row r="41" spans="1:9" ht="15.75" customHeight="1" x14ac:dyDescent="0.25"/>
    <row r="42" spans="1:9" ht="15.75" customHeight="1" x14ac:dyDescent="0.25"/>
    <row r="43" spans="1:9" ht="15.75" customHeight="1" x14ac:dyDescent="0.25"/>
    <row r="44" spans="1:9" ht="15.75" customHeight="1" x14ac:dyDescent="0.25"/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F2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00"/>
  <sheetViews>
    <sheetView workbookViewId="0"/>
  </sheetViews>
  <sheetFormatPr defaultColWidth="14.42578125" defaultRowHeight="15" customHeight="1" x14ac:dyDescent="0.25"/>
  <cols>
    <col min="1" max="1" width="37.7109375" customWidth="1"/>
    <col min="2" max="4" width="25.28515625" customWidth="1"/>
    <col min="5" max="6" width="15.7109375" customWidth="1"/>
    <col min="7" max="26" width="9" customWidth="1"/>
  </cols>
  <sheetData>
    <row r="1" spans="1:6" ht="18" x14ac:dyDescent="0.25">
      <c r="A1" s="2"/>
      <c r="B1" s="2"/>
      <c r="C1" s="2"/>
      <c r="D1" s="4"/>
      <c r="E1" s="4"/>
      <c r="F1" s="4"/>
    </row>
    <row r="2" spans="1:6" ht="15.75" customHeight="1" x14ac:dyDescent="0.25">
      <c r="A2" s="144" t="s">
        <v>156</v>
      </c>
      <c r="B2" s="135"/>
      <c r="C2" s="135"/>
      <c r="D2" s="135"/>
      <c r="E2" s="135"/>
      <c r="F2" s="136"/>
    </row>
    <row r="3" spans="1:6" ht="18" x14ac:dyDescent="0.25">
      <c r="A3" s="69"/>
      <c r="B3" s="69"/>
      <c r="C3" s="69"/>
      <c r="D3" s="70"/>
      <c r="E3" s="70"/>
      <c r="F3" s="70"/>
    </row>
    <row r="4" spans="1:6" ht="25.5" x14ac:dyDescent="0.25">
      <c r="A4" s="34" t="s">
        <v>4</v>
      </c>
      <c r="B4" s="34" t="s">
        <v>36</v>
      </c>
      <c r="C4" s="34" t="s">
        <v>37</v>
      </c>
      <c r="D4" s="34" t="s">
        <v>38</v>
      </c>
      <c r="E4" s="34" t="s">
        <v>8</v>
      </c>
      <c r="F4" s="34" t="s">
        <v>9</v>
      </c>
    </row>
    <row r="5" spans="1:6" x14ac:dyDescent="0.25">
      <c r="A5" s="35">
        <v>1</v>
      </c>
      <c r="B5" s="35">
        <v>2</v>
      </c>
      <c r="C5" s="35">
        <v>3</v>
      </c>
      <c r="D5" s="35">
        <v>4</v>
      </c>
      <c r="E5" s="35" t="s">
        <v>10</v>
      </c>
      <c r="F5" s="35" t="s">
        <v>11</v>
      </c>
    </row>
    <row r="6" spans="1:6" ht="15.75" customHeight="1" x14ac:dyDescent="0.25">
      <c r="A6" s="36" t="s">
        <v>76</v>
      </c>
      <c r="B6" s="89">
        <v>766570.25</v>
      </c>
      <c r="C6" s="38">
        <v>1064600</v>
      </c>
      <c r="D6" s="37">
        <v>1026084.23</v>
      </c>
      <c r="E6" s="90">
        <f t="shared" ref="E6:E8" si="0">D6/B6*100</f>
        <v>133.85390706200769</v>
      </c>
      <c r="F6" s="90">
        <f t="shared" ref="F6:F8" si="1">D6/C6*100</f>
        <v>96.382136952846139</v>
      </c>
    </row>
    <row r="7" spans="1:6" ht="15.75" customHeight="1" x14ac:dyDescent="0.25">
      <c r="A7" s="36" t="s">
        <v>157</v>
      </c>
      <c r="B7" s="91">
        <v>766570.25</v>
      </c>
      <c r="C7" s="13">
        <v>1064600</v>
      </c>
      <c r="D7" s="91">
        <v>1026084.23</v>
      </c>
      <c r="E7" s="90">
        <f t="shared" si="0"/>
        <v>133.85390706200769</v>
      </c>
      <c r="F7" s="90">
        <f t="shared" si="1"/>
        <v>96.382136952846139</v>
      </c>
    </row>
    <row r="8" spans="1:6" x14ac:dyDescent="0.25">
      <c r="A8" s="77" t="s">
        <v>158</v>
      </c>
      <c r="B8" s="91">
        <v>766570.25</v>
      </c>
      <c r="C8" s="13">
        <v>1064600</v>
      </c>
      <c r="D8" s="91">
        <v>1026084.23</v>
      </c>
      <c r="E8" s="90">
        <f t="shared" si="0"/>
        <v>133.85390706200769</v>
      </c>
      <c r="F8" s="90">
        <f t="shared" si="1"/>
        <v>96.382136952846139</v>
      </c>
    </row>
    <row r="10" spans="1:6" x14ac:dyDescent="0.25">
      <c r="A10" s="88"/>
      <c r="B10" s="88"/>
      <c r="C10" s="88"/>
      <c r="D10" s="88"/>
      <c r="E10" s="88"/>
      <c r="F10" s="88"/>
    </row>
    <row r="11" spans="1:6" x14ac:dyDescent="0.25">
      <c r="A11" s="88"/>
      <c r="B11" s="88"/>
      <c r="C11" s="88"/>
      <c r="D11" s="88"/>
      <c r="E11" s="88"/>
      <c r="F11" s="88"/>
    </row>
    <row r="12" spans="1:6" x14ac:dyDescent="0.25">
      <c r="A12" s="88"/>
      <c r="B12" s="88"/>
      <c r="C12" s="88"/>
      <c r="D12" s="88"/>
      <c r="E12" s="88"/>
      <c r="F12" s="8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F2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00"/>
  <sheetViews>
    <sheetView workbookViewId="0"/>
  </sheetViews>
  <sheetFormatPr defaultColWidth="14.42578125" defaultRowHeight="15" customHeight="1" x14ac:dyDescent="0.25"/>
  <cols>
    <col min="1" max="1" width="7.42578125" customWidth="1"/>
    <col min="2" max="3" width="8.42578125" customWidth="1"/>
    <col min="4" max="4" width="5.42578125" customWidth="1"/>
    <col min="5" max="8" width="25.28515625" customWidth="1"/>
    <col min="9" max="10" width="15.7109375" customWidth="1"/>
    <col min="11" max="26" width="9" customWidth="1"/>
  </cols>
  <sheetData>
    <row r="1" spans="1:10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customHeight="1" x14ac:dyDescent="0.25">
      <c r="A2" s="144" t="s">
        <v>1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ht="18" x14ac:dyDescent="0.25">
      <c r="A3" s="69"/>
      <c r="B3" s="69"/>
      <c r="C3" s="69"/>
      <c r="D3" s="69"/>
      <c r="E3" s="69"/>
      <c r="F3" s="69"/>
      <c r="G3" s="69"/>
      <c r="H3" s="70"/>
      <c r="I3" s="70"/>
      <c r="J3" s="70"/>
    </row>
    <row r="4" spans="1:10" ht="18" customHeight="1" x14ac:dyDescent="0.25">
      <c r="A4" s="144" t="s">
        <v>159</v>
      </c>
      <c r="B4" s="135"/>
      <c r="C4" s="135"/>
      <c r="D4" s="135"/>
      <c r="E4" s="135"/>
      <c r="F4" s="135"/>
      <c r="G4" s="135"/>
      <c r="H4" s="135"/>
      <c r="I4" s="135"/>
      <c r="J4" s="136"/>
    </row>
    <row r="5" spans="1:10" ht="15.75" customHeight="1" x14ac:dyDescent="0.25">
      <c r="A5" s="144" t="s">
        <v>160</v>
      </c>
      <c r="B5" s="135"/>
      <c r="C5" s="135"/>
      <c r="D5" s="135"/>
      <c r="E5" s="135"/>
      <c r="F5" s="135"/>
      <c r="G5" s="135"/>
      <c r="H5" s="135"/>
      <c r="I5" s="135"/>
      <c r="J5" s="136"/>
    </row>
    <row r="6" spans="1:10" ht="18" x14ac:dyDescent="0.25">
      <c r="A6" s="69"/>
      <c r="B6" s="69"/>
      <c r="C6" s="69"/>
      <c r="D6" s="69"/>
      <c r="E6" s="69"/>
      <c r="F6" s="69"/>
      <c r="G6" s="69"/>
      <c r="H6" s="70"/>
      <c r="I6" s="70"/>
      <c r="J6" s="70"/>
    </row>
    <row r="7" spans="1:10" ht="25.5" customHeight="1" x14ac:dyDescent="0.25">
      <c r="A7" s="150" t="s">
        <v>4</v>
      </c>
      <c r="B7" s="126"/>
      <c r="C7" s="126"/>
      <c r="D7" s="126"/>
      <c r="E7" s="130"/>
      <c r="F7" s="34" t="s">
        <v>36</v>
      </c>
      <c r="G7" s="34" t="s">
        <v>37</v>
      </c>
      <c r="H7" s="34" t="s">
        <v>38</v>
      </c>
      <c r="I7" s="92" t="s">
        <v>8</v>
      </c>
      <c r="J7" s="92" t="s">
        <v>9</v>
      </c>
    </row>
    <row r="8" spans="1:10" x14ac:dyDescent="0.25">
      <c r="A8" s="150">
        <v>1</v>
      </c>
      <c r="B8" s="126"/>
      <c r="C8" s="126"/>
      <c r="D8" s="126"/>
      <c r="E8" s="130"/>
      <c r="F8" s="93">
        <v>2</v>
      </c>
      <c r="G8" s="93">
        <v>3</v>
      </c>
      <c r="H8" s="93">
        <v>4</v>
      </c>
      <c r="I8" s="93" t="s">
        <v>10</v>
      </c>
      <c r="J8" s="93" t="s">
        <v>11</v>
      </c>
    </row>
    <row r="9" spans="1:10" ht="25.5" x14ac:dyDescent="0.25">
      <c r="A9" s="153">
        <v>8</v>
      </c>
      <c r="B9" s="126"/>
      <c r="C9" s="126"/>
      <c r="D9" s="130"/>
      <c r="E9" s="36" t="s">
        <v>161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1:10" ht="25.5" x14ac:dyDescent="0.25">
      <c r="A10" s="154">
        <v>5</v>
      </c>
      <c r="B10" s="126"/>
      <c r="C10" s="126"/>
      <c r="D10" s="130"/>
      <c r="E10" s="56" t="s">
        <v>162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</row>
    <row r="12" spans="1:10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spans="1:10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9:D9"/>
    <mergeCell ref="A10:D10"/>
    <mergeCell ref="A2:J2"/>
    <mergeCell ref="A4:J4"/>
    <mergeCell ref="A5:J5"/>
    <mergeCell ref="A7:E7"/>
    <mergeCell ref="A8:E8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00"/>
  <sheetViews>
    <sheetView workbookViewId="0"/>
  </sheetViews>
  <sheetFormatPr defaultColWidth="14.42578125" defaultRowHeight="15" customHeight="1" x14ac:dyDescent="0.25"/>
  <cols>
    <col min="1" max="1" width="37.7109375" customWidth="1"/>
    <col min="2" max="4" width="25.28515625" customWidth="1"/>
    <col min="5" max="6" width="15.7109375" customWidth="1"/>
    <col min="7" max="26" width="9" customWidth="1"/>
  </cols>
  <sheetData>
    <row r="1" spans="1:6" ht="18" x14ac:dyDescent="0.25">
      <c r="A1" s="2"/>
      <c r="B1" s="2"/>
      <c r="C1" s="2"/>
      <c r="D1" s="4"/>
      <c r="E1" s="4"/>
      <c r="F1" s="4"/>
    </row>
    <row r="2" spans="1:6" ht="15.75" customHeight="1" x14ac:dyDescent="0.25">
      <c r="A2" s="144" t="s">
        <v>163</v>
      </c>
      <c r="B2" s="135"/>
      <c r="C2" s="135"/>
      <c r="D2" s="135"/>
      <c r="E2" s="135"/>
      <c r="F2" s="136"/>
    </row>
    <row r="3" spans="1:6" ht="18" x14ac:dyDescent="0.25">
      <c r="A3" s="69"/>
      <c r="B3" s="69"/>
      <c r="C3" s="69"/>
      <c r="D3" s="70"/>
      <c r="E3" s="70"/>
      <c r="F3" s="70"/>
    </row>
    <row r="4" spans="1:6" ht="25.5" x14ac:dyDescent="0.25">
      <c r="A4" s="34" t="s">
        <v>4</v>
      </c>
      <c r="B4" s="34" t="s">
        <v>36</v>
      </c>
      <c r="C4" s="34" t="s">
        <v>37</v>
      </c>
      <c r="D4" s="34" t="s">
        <v>38</v>
      </c>
      <c r="E4" s="34" t="s">
        <v>8</v>
      </c>
      <c r="F4" s="34" t="s">
        <v>9</v>
      </c>
    </row>
    <row r="5" spans="1:6" x14ac:dyDescent="0.25">
      <c r="A5" s="34">
        <v>1</v>
      </c>
      <c r="B5" s="34">
        <v>2</v>
      </c>
      <c r="C5" s="34">
        <v>3</v>
      </c>
      <c r="D5" s="34">
        <v>4</v>
      </c>
      <c r="E5" s="34" t="s">
        <v>10</v>
      </c>
      <c r="F5" s="34" t="s">
        <v>11</v>
      </c>
    </row>
    <row r="6" spans="1:6" x14ac:dyDescent="0.25">
      <c r="A6" s="36" t="s">
        <v>164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</row>
    <row r="7" spans="1:6" ht="15.75" customHeight="1" x14ac:dyDescent="0.25">
      <c r="A7" s="36" t="s">
        <v>165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</row>
    <row r="8" spans="1:6" ht="15.75" customHeight="1" x14ac:dyDescent="0.25">
      <c r="A8" s="36" t="s">
        <v>144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</row>
    <row r="10" spans="1:6" x14ac:dyDescent="0.25">
      <c r="A10" s="94"/>
      <c r="B10" s="94"/>
      <c r="C10" s="94"/>
      <c r="D10" s="94"/>
      <c r="E10" s="94"/>
      <c r="F10" s="9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F2"/>
  </mergeCell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tabSelected="1" topLeftCell="A125" workbookViewId="0">
      <pane xSplit="1" topLeftCell="B1" activePane="topRight" state="frozen"/>
      <selection pane="topRight" activeCell="K136" sqref="K136"/>
    </sheetView>
  </sheetViews>
  <sheetFormatPr defaultColWidth="14.42578125" defaultRowHeight="15" customHeight="1" x14ac:dyDescent="0.25"/>
  <cols>
    <col min="1" max="1" width="35.28515625" customWidth="1"/>
    <col min="2" max="2" width="39.5703125" customWidth="1"/>
    <col min="3" max="4" width="25.28515625" customWidth="1"/>
    <col min="5" max="5" width="15.85546875" customWidth="1"/>
    <col min="6" max="6" width="16.140625" customWidth="1"/>
    <col min="7" max="7" width="19.28515625" customWidth="1"/>
    <col min="8" max="26" width="8.85546875" customWidth="1"/>
  </cols>
  <sheetData>
    <row r="1" spans="1:26" ht="18.75" x14ac:dyDescent="0.25">
      <c r="A1" s="95"/>
      <c r="B1" s="96"/>
      <c r="C1" s="96"/>
      <c r="D1" s="96"/>
      <c r="E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6" x14ac:dyDescent="0.25">
      <c r="A2" s="122" t="s">
        <v>166</v>
      </c>
      <c r="B2" s="123"/>
      <c r="C2" s="124"/>
      <c r="D2" s="123"/>
      <c r="E2" s="123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ht="12.75" customHeight="1" x14ac:dyDescent="0.25">
      <c r="A3" s="96"/>
      <c r="B3" s="96"/>
      <c r="C3" s="96"/>
      <c r="D3" s="96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ht="25.5" x14ac:dyDescent="0.25">
      <c r="A4" s="99" t="s">
        <v>167</v>
      </c>
      <c r="B4" s="99" t="s">
        <v>168</v>
      </c>
      <c r="C4" s="100" t="s">
        <v>37</v>
      </c>
      <c r="D4" s="99" t="s">
        <v>169</v>
      </c>
      <c r="E4" s="99" t="s">
        <v>8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x14ac:dyDescent="0.25">
      <c r="A5" s="101">
        <v>1</v>
      </c>
      <c r="B5" s="101">
        <v>2</v>
      </c>
      <c r="C5" s="101">
        <v>3</v>
      </c>
      <c r="D5" s="101">
        <v>4</v>
      </c>
      <c r="E5" s="102" t="s">
        <v>170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</row>
    <row r="6" spans="1:26" ht="15.75" x14ac:dyDescent="0.25">
      <c r="A6" s="104" t="s">
        <v>171</v>
      </c>
      <c r="B6" s="104" t="s">
        <v>172</v>
      </c>
      <c r="C6" s="105">
        <v>1064600</v>
      </c>
      <c r="D6" s="105">
        <v>1026084.23</v>
      </c>
      <c r="E6" s="106">
        <f t="shared" ref="E6:E11" si="0">D6/C6*100</f>
        <v>96.382136952846139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26" ht="15.75" x14ac:dyDescent="0.25">
      <c r="A7" s="104" t="s">
        <v>173</v>
      </c>
      <c r="B7" s="104" t="s">
        <v>174</v>
      </c>
      <c r="C7" s="107">
        <v>1064600</v>
      </c>
      <c r="D7" s="108">
        <v>1026084.23</v>
      </c>
      <c r="E7" s="106">
        <f t="shared" si="0"/>
        <v>96.382136952846139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26" ht="25.5" x14ac:dyDescent="0.25">
      <c r="A8" s="104" t="s">
        <v>175</v>
      </c>
      <c r="B8" s="104" t="s">
        <v>176</v>
      </c>
      <c r="C8" s="107">
        <v>826700</v>
      </c>
      <c r="D8" s="108">
        <f>SUM(D9,D39,D43)</f>
        <v>758681.59999999998</v>
      </c>
      <c r="E8" s="106">
        <f t="shared" si="0"/>
        <v>91.772299504052256</v>
      </c>
      <c r="F8" s="110"/>
      <c r="G8" s="110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5.75" x14ac:dyDescent="0.25">
      <c r="A9" s="111" t="s">
        <v>177</v>
      </c>
      <c r="B9" s="111" t="s">
        <v>178</v>
      </c>
      <c r="C9" s="105">
        <v>701700</v>
      </c>
      <c r="D9" s="112">
        <v>627434.93999999994</v>
      </c>
      <c r="E9" s="106">
        <f t="shared" si="0"/>
        <v>89.416408721675921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spans="1:26" ht="15.75" x14ac:dyDescent="0.25">
      <c r="A10" s="111" t="s">
        <v>179</v>
      </c>
      <c r="B10" s="111" t="s">
        <v>178</v>
      </c>
      <c r="C10" s="105">
        <v>701700</v>
      </c>
      <c r="D10" s="105">
        <f>SUM(D11,D15,D37)</f>
        <v>627434.94000000006</v>
      </c>
      <c r="E10" s="106">
        <f t="shared" si="0"/>
        <v>89.41640872167595</v>
      </c>
      <c r="F10" s="113"/>
      <c r="G10" s="113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spans="1:26" ht="15.75" x14ac:dyDescent="0.25">
      <c r="A11" s="114" t="s">
        <v>180</v>
      </c>
      <c r="B11" s="114" t="s">
        <v>78</v>
      </c>
      <c r="C11" s="105">
        <v>588800</v>
      </c>
      <c r="D11" s="105">
        <f>SUM(D12,D13,D14)</f>
        <v>524931.52</v>
      </c>
      <c r="E11" s="115">
        <f t="shared" si="0"/>
        <v>89.152771739130444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 spans="1:26" x14ac:dyDescent="0.25">
      <c r="A12" s="114" t="s">
        <v>181</v>
      </c>
      <c r="B12" s="114" t="s">
        <v>80</v>
      </c>
      <c r="C12" s="105">
        <v>0</v>
      </c>
      <c r="D12" s="105">
        <v>418657.09</v>
      </c>
      <c r="E12" s="105">
        <v>0</v>
      </c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spans="1:26" x14ac:dyDescent="0.25">
      <c r="A13" s="114" t="s">
        <v>182</v>
      </c>
      <c r="B13" s="114" t="s">
        <v>81</v>
      </c>
      <c r="C13" s="105">
        <v>0</v>
      </c>
      <c r="D13" s="112">
        <f>44326.79-6034.58</f>
        <v>38292.21</v>
      </c>
      <c r="E13" s="105">
        <v>0</v>
      </c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spans="1:26" x14ac:dyDescent="0.25">
      <c r="A14" s="114" t="s">
        <v>183</v>
      </c>
      <c r="B14" s="114" t="s">
        <v>83</v>
      </c>
      <c r="C14" s="105">
        <v>0</v>
      </c>
      <c r="D14" s="105">
        <v>67982.22</v>
      </c>
      <c r="E14" s="105">
        <v>0</v>
      </c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pans="1:26" ht="15.75" x14ac:dyDescent="0.25">
      <c r="A15" s="114" t="s">
        <v>184</v>
      </c>
      <c r="B15" s="114" t="s">
        <v>84</v>
      </c>
      <c r="C15" s="105">
        <v>111600</v>
      </c>
      <c r="D15" s="105">
        <f>SUM(D16:D36)</f>
        <v>101203.42</v>
      </c>
      <c r="E15" s="115">
        <f>D15/C15*100</f>
        <v>90.684068100358417</v>
      </c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pans="1:26" ht="25.5" x14ac:dyDescent="0.25">
      <c r="A16" s="116" t="s">
        <v>185</v>
      </c>
      <c r="B16" s="116" t="s">
        <v>87</v>
      </c>
      <c r="C16" s="117">
        <v>0</v>
      </c>
      <c r="D16" s="117">
        <v>6024.09</v>
      </c>
      <c r="E16" s="117">
        <v>0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116" t="s">
        <v>186</v>
      </c>
      <c r="B17" s="116" t="s">
        <v>88</v>
      </c>
      <c r="C17" s="117">
        <v>0</v>
      </c>
      <c r="D17" s="117">
        <v>1125</v>
      </c>
      <c r="E17" s="117">
        <v>0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116" t="s">
        <v>187</v>
      </c>
      <c r="B18" s="116" t="s">
        <v>89</v>
      </c>
      <c r="C18" s="117">
        <v>0</v>
      </c>
      <c r="D18" s="117"/>
      <c r="E18" s="117">
        <v>0</v>
      </c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116" t="s">
        <v>188</v>
      </c>
      <c r="B19" s="116" t="s">
        <v>91</v>
      </c>
      <c r="C19" s="117">
        <v>0</v>
      </c>
      <c r="D19" s="117">
        <v>3922.29</v>
      </c>
      <c r="E19" s="117">
        <v>0</v>
      </c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116" t="s">
        <v>189</v>
      </c>
      <c r="B20" s="116" t="s">
        <v>92</v>
      </c>
      <c r="C20" s="117">
        <v>0</v>
      </c>
      <c r="D20" s="117">
        <v>494.26</v>
      </c>
      <c r="E20" s="117">
        <v>0</v>
      </c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ht="15.75" customHeight="1" x14ac:dyDescent="0.25">
      <c r="A21" s="116" t="s">
        <v>190</v>
      </c>
      <c r="B21" s="116" t="s">
        <v>93</v>
      </c>
      <c r="C21" s="117">
        <v>0</v>
      </c>
      <c r="D21" s="117">
        <f>16013.18-1565.1</f>
        <v>14448.08</v>
      </c>
      <c r="E21" s="117">
        <v>0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ht="15.75" customHeight="1" x14ac:dyDescent="0.25">
      <c r="A22" s="116" t="s">
        <v>191</v>
      </c>
      <c r="B22" s="116" t="s">
        <v>94</v>
      </c>
      <c r="C22" s="117">
        <v>0</v>
      </c>
      <c r="D22" s="117">
        <v>2910.06</v>
      </c>
      <c r="E22" s="117">
        <v>0</v>
      </c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ht="15.75" customHeight="1" x14ac:dyDescent="0.25">
      <c r="A23" s="116" t="s">
        <v>192</v>
      </c>
      <c r="B23" s="116" t="s">
        <v>95</v>
      </c>
      <c r="C23" s="117">
        <v>0</v>
      </c>
      <c r="D23" s="117">
        <v>3179.11</v>
      </c>
      <c r="E23" s="117">
        <v>0</v>
      </c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ht="15.75" customHeight="1" x14ac:dyDescent="0.25">
      <c r="A24" s="116" t="s">
        <v>193</v>
      </c>
      <c r="B24" s="116" t="s">
        <v>98</v>
      </c>
      <c r="C24" s="117">
        <v>0</v>
      </c>
      <c r="D24" s="117">
        <v>7000</v>
      </c>
      <c r="E24" s="117">
        <v>0</v>
      </c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ht="15.75" customHeight="1" x14ac:dyDescent="0.25">
      <c r="A25" s="116" t="s">
        <v>194</v>
      </c>
      <c r="B25" s="116" t="s">
        <v>99</v>
      </c>
      <c r="C25" s="117">
        <v>0</v>
      </c>
      <c r="D25" s="117">
        <v>5000</v>
      </c>
      <c r="E25" s="117">
        <v>0</v>
      </c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ht="15.75" customHeight="1" x14ac:dyDescent="0.25">
      <c r="A26" s="116" t="s">
        <v>195</v>
      </c>
      <c r="B26" s="116" t="s">
        <v>101</v>
      </c>
      <c r="C26" s="117">
        <v>0</v>
      </c>
      <c r="D26" s="118">
        <f>5236.54-128.51</f>
        <v>5108.03</v>
      </c>
      <c r="E26" s="117">
        <v>0</v>
      </c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ht="15.75" customHeight="1" x14ac:dyDescent="0.25">
      <c r="A27" s="116" t="s">
        <v>196</v>
      </c>
      <c r="B27" s="116" t="s">
        <v>102</v>
      </c>
      <c r="C27" s="117">
        <v>0</v>
      </c>
      <c r="D27" s="117"/>
      <c r="E27" s="117">
        <v>0</v>
      </c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ht="15.75" customHeight="1" x14ac:dyDescent="0.25">
      <c r="A28" s="116" t="s">
        <v>197</v>
      </c>
      <c r="B28" s="116" t="s">
        <v>103</v>
      </c>
      <c r="C28" s="117">
        <v>0</v>
      </c>
      <c r="D28" s="117">
        <v>1431</v>
      </c>
      <c r="E28" s="117">
        <v>0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ht="15.75" customHeight="1" x14ac:dyDescent="0.25">
      <c r="A29" s="116" t="s">
        <v>198</v>
      </c>
      <c r="B29" s="116" t="s">
        <v>104</v>
      </c>
      <c r="C29" s="117">
        <v>0</v>
      </c>
      <c r="D29" s="117">
        <v>37396.699999999997</v>
      </c>
      <c r="E29" s="117">
        <v>0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1:26" ht="15.75" customHeight="1" x14ac:dyDescent="0.25">
      <c r="A30" s="116" t="s">
        <v>199</v>
      </c>
      <c r="B30" s="116" t="s">
        <v>105</v>
      </c>
      <c r="C30" s="117">
        <v>0</v>
      </c>
      <c r="D30" s="117">
        <v>5000</v>
      </c>
      <c r="E30" s="117">
        <v>0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26" ht="15.75" customHeight="1" x14ac:dyDescent="0.25">
      <c r="A31" s="116" t="s">
        <v>200</v>
      </c>
      <c r="B31" s="116" t="s">
        <v>106</v>
      </c>
      <c r="C31" s="117">
        <v>0</v>
      </c>
      <c r="D31" s="117">
        <v>2500</v>
      </c>
      <c r="E31" s="117">
        <v>0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ht="15.75" customHeight="1" x14ac:dyDescent="0.25">
      <c r="A32" s="116" t="s">
        <v>201</v>
      </c>
      <c r="B32" s="116" t="s">
        <v>109</v>
      </c>
      <c r="C32" s="117">
        <v>0</v>
      </c>
      <c r="D32" s="117">
        <v>2535.9899999999998</v>
      </c>
      <c r="E32" s="117">
        <v>0</v>
      </c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ht="15.75" customHeight="1" x14ac:dyDescent="0.25">
      <c r="A33" s="116" t="s">
        <v>202</v>
      </c>
      <c r="B33" s="116" t="s">
        <v>110</v>
      </c>
      <c r="C33" s="117">
        <v>0</v>
      </c>
      <c r="D33" s="117">
        <v>3038.58</v>
      </c>
      <c r="E33" s="117">
        <v>0</v>
      </c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ht="15.75" customHeight="1" x14ac:dyDescent="0.25">
      <c r="A34" s="116" t="s">
        <v>203</v>
      </c>
      <c r="B34" s="116" t="s">
        <v>112</v>
      </c>
      <c r="C34" s="117">
        <v>0</v>
      </c>
      <c r="D34" s="117"/>
      <c r="E34" s="117">
        <v>0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6" ht="15.75" customHeight="1" x14ac:dyDescent="0.25">
      <c r="A35" s="116" t="s">
        <v>204</v>
      </c>
      <c r="B35" s="116" t="s">
        <v>113</v>
      </c>
      <c r="C35" s="117">
        <v>0</v>
      </c>
      <c r="D35" s="117">
        <v>90.23</v>
      </c>
      <c r="E35" s="117">
        <v>0</v>
      </c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6" ht="15.75" customHeight="1" x14ac:dyDescent="0.25">
      <c r="A36" s="116" t="s">
        <v>205</v>
      </c>
      <c r="B36" s="116" t="s">
        <v>108</v>
      </c>
      <c r="C36" s="117">
        <v>0</v>
      </c>
      <c r="D36" s="117"/>
      <c r="E36" s="117">
        <v>0</v>
      </c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spans="1:26" ht="15.75" customHeight="1" x14ac:dyDescent="0.25">
      <c r="A37" s="114" t="s">
        <v>206</v>
      </c>
      <c r="B37" s="114" t="s">
        <v>114</v>
      </c>
      <c r="C37" s="105">
        <v>1300</v>
      </c>
      <c r="D37" s="105">
        <v>1300</v>
      </c>
      <c r="E37" s="115">
        <f>D37/C37*100</f>
        <v>100</v>
      </c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6" ht="15.75" customHeight="1" x14ac:dyDescent="0.25">
      <c r="A38" s="114" t="s">
        <v>207</v>
      </c>
      <c r="B38" s="114" t="s">
        <v>116</v>
      </c>
      <c r="C38" s="105">
        <v>0</v>
      </c>
      <c r="D38" s="105">
        <v>1300</v>
      </c>
      <c r="E38" s="105">
        <v>0</v>
      </c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 spans="1:26" ht="15.75" customHeight="1" x14ac:dyDescent="0.25">
      <c r="A39" s="111" t="s">
        <v>208</v>
      </c>
      <c r="B39" s="111" t="s">
        <v>209</v>
      </c>
      <c r="C39" s="105">
        <v>0</v>
      </c>
      <c r="D39" s="105">
        <v>2330</v>
      </c>
      <c r="E39" s="105">
        <v>0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spans="1:26" ht="15.75" customHeight="1" x14ac:dyDescent="0.25">
      <c r="A40" s="111" t="s">
        <v>210</v>
      </c>
      <c r="B40" s="111" t="s">
        <v>209</v>
      </c>
      <c r="C40" s="105">
        <v>0</v>
      </c>
      <c r="D40" s="105">
        <v>2330</v>
      </c>
      <c r="E40" s="105">
        <v>0</v>
      </c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spans="1:26" ht="15.75" customHeight="1" x14ac:dyDescent="0.25">
      <c r="A41" s="114" t="s">
        <v>184</v>
      </c>
      <c r="B41" s="114" t="s">
        <v>84</v>
      </c>
      <c r="C41" s="105"/>
      <c r="D41" s="105">
        <v>2330</v>
      </c>
      <c r="E41" s="105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spans="1:26" ht="15.75" customHeight="1" x14ac:dyDescent="0.25">
      <c r="A42" s="114" t="s">
        <v>211</v>
      </c>
      <c r="B42" s="114" t="s">
        <v>86</v>
      </c>
      <c r="C42" s="105">
        <v>0</v>
      </c>
      <c r="D42" s="105">
        <v>2330</v>
      </c>
      <c r="E42" s="105">
        <v>0</v>
      </c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1:26" ht="15.75" customHeight="1" x14ac:dyDescent="0.25">
      <c r="A43" s="111" t="s">
        <v>212</v>
      </c>
      <c r="B43" s="111" t="s">
        <v>213</v>
      </c>
      <c r="C43" s="105">
        <v>125000</v>
      </c>
      <c r="D43" s="105">
        <v>128916.66</v>
      </c>
      <c r="E43" s="115">
        <f t="shared" ref="E43:E47" si="1">D43/C43*100</f>
        <v>103.13332800000001</v>
      </c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spans="1:26" ht="15.75" customHeight="1" x14ac:dyDescent="0.25">
      <c r="A44" s="111" t="s">
        <v>214</v>
      </c>
      <c r="B44" s="111" t="s">
        <v>213</v>
      </c>
      <c r="C44" s="105">
        <v>125000</v>
      </c>
      <c r="D44" s="105">
        <v>128916.66</v>
      </c>
      <c r="E44" s="115">
        <f t="shared" si="1"/>
        <v>103.13332800000001</v>
      </c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ht="15.75" customHeight="1" x14ac:dyDescent="0.25">
      <c r="A45" s="104" t="s">
        <v>215</v>
      </c>
      <c r="B45" s="104" t="s">
        <v>174</v>
      </c>
      <c r="C45" s="105">
        <v>125000</v>
      </c>
      <c r="D45" s="105">
        <f>SUM(D47,D51,D78)</f>
        <v>128916.66000000002</v>
      </c>
      <c r="E45" s="115">
        <f t="shared" si="1"/>
        <v>103.13332800000001</v>
      </c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26" ht="15.75" customHeight="1" x14ac:dyDescent="0.25">
      <c r="A46" s="104" t="s">
        <v>175</v>
      </c>
      <c r="B46" s="104" t="s">
        <v>176</v>
      </c>
      <c r="C46" s="105">
        <v>125000</v>
      </c>
      <c r="D46" s="112">
        <f>SUM(D49,D51,D78)</f>
        <v>128916.66000000002</v>
      </c>
      <c r="E46" s="115">
        <f t="shared" si="1"/>
        <v>103.13332800000001</v>
      </c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 spans="1:26" ht="15.75" customHeight="1" x14ac:dyDescent="0.25">
      <c r="A47" s="114" t="s">
        <v>180</v>
      </c>
      <c r="B47" s="114" t="s">
        <v>78</v>
      </c>
      <c r="C47" s="105">
        <v>10000</v>
      </c>
      <c r="D47" s="112">
        <f>SUM(D48:D50)</f>
        <v>8257.61</v>
      </c>
      <c r="E47" s="115">
        <f t="shared" si="1"/>
        <v>82.576100000000011</v>
      </c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spans="1:26" ht="15.75" customHeight="1" x14ac:dyDescent="0.25">
      <c r="A48" s="114" t="s">
        <v>181</v>
      </c>
      <c r="B48" s="114" t="s">
        <v>80</v>
      </c>
      <c r="C48" s="105">
        <v>0</v>
      </c>
      <c r="D48" s="105">
        <v>0</v>
      </c>
      <c r="E48" s="105">
        <v>0</v>
      </c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1:26" ht="15.75" customHeight="1" x14ac:dyDescent="0.25">
      <c r="A49" s="114" t="s">
        <v>182</v>
      </c>
      <c r="B49" s="114" t="s">
        <v>81</v>
      </c>
      <c r="C49" s="105">
        <v>0</v>
      </c>
      <c r="D49" s="105">
        <v>8257.61</v>
      </c>
      <c r="E49" s="105">
        <v>0</v>
      </c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1:26" ht="15.75" customHeight="1" x14ac:dyDescent="0.25">
      <c r="A50" s="114" t="s">
        <v>183</v>
      </c>
      <c r="B50" s="114" t="s">
        <v>83</v>
      </c>
      <c r="C50" s="105">
        <v>0</v>
      </c>
      <c r="D50" s="105">
        <v>0</v>
      </c>
      <c r="E50" s="105">
        <v>0</v>
      </c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ht="15.75" customHeight="1" x14ac:dyDescent="0.25">
      <c r="A51" s="114" t="s">
        <v>184</v>
      </c>
      <c r="B51" s="114" t="s">
        <v>84</v>
      </c>
      <c r="C51" s="105">
        <v>114800</v>
      </c>
      <c r="D51" s="112">
        <f>SUM(D52:D77)</f>
        <v>120324.56000000001</v>
      </c>
      <c r="E51" s="115">
        <f>D51/C51*100</f>
        <v>104.81233449477354</v>
      </c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ht="15.75" customHeight="1" x14ac:dyDescent="0.25">
      <c r="A52" s="116" t="s">
        <v>211</v>
      </c>
      <c r="B52" s="116" t="s">
        <v>86</v>
      </c>
      <c r="C52" s="117">
        <v>0</v>
      </c>
      <c r="D52" s="117">
        <v>2065.92</v>
      </c>
      <c r="E52" s="117">
        <v>0</v>
      </c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1:26" ht="15.75" customHeight="1" x14ac:dyDescent="0.25">
      <c r="A53" s="116" t="s">
        <v>185</v>
      </c>
      <c r="B53" s="116" t="s">
        <v>87</v>
      </c>
      <c r="C53" s="117">
        <v>0</v>
      </c>
      <c r="D53" s="117">
        <v>0</v>
      </c>
      <c r="E53" s="117">
        <v>0</v>
      </c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1:26" ht="15.75" customHeight="1" x14ac:dyDescent="0.25">
      <c r="A54" s="116" t="s">
        <v>186</v>
      </c>
      <c r="B54" s="116" t="s">
        <v>88</v>
      </c>
      <c r="C54" s="117">
        <v>0</v>
      </c>
      <c r="D54" s="117">
        <v>1.25</v>
      </c>
      <c r="E54" s="117">
        <v>0</v>
      </c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1:26" ht="15.75" customHeight="1" x14ac:dyDescent="0.25">
      <c r="A55" s="116" t="s">
        <v>187</v>
      </c>
      <c r="B55" s="116" t="s">
        <v>89</v>
      </c>
      <c r="C55" s="117">
        <v>0</v>
      </c>
      <c r="D55" s="117">
        <v>365.5</v>
      </c>
      <c r="E55" s="117">
        <v>0</v>
      </c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1:26" ht="15.75" customHeight="1" x14ac:dyDescent="0.25">
      <c r="A56" s="116" t="s">
        <v>188</v>
      </c>
      <c r="B56" s="116" t="s">
        <v>91</v>
      </c>
      <c r="C56" s="117">
        <v>0</v>
      </c>
      <c r="D56" s="117">
        <v>1139.58</v>
      </c>
      <c r="E56" s="117">
        <v>0</v>
      </c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1:26" ht="15.75" customHeight="1" x14ac:dyDescent="0.25">
      <c r="A57" s="116" t="s">
        <v>189</v>
      </c>
      <c r="B57" s="116" t="s">
        <v>92</v>
      </c>
      <c r="C57" s="117">
        <v>0</v>
      </c>
      <c r="D57" s="117">
        <v>2004.92</v>
      </c>
      <c r="E57" s="117">
        <v>0</v>
      </c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1:26" ht="15.75" customHeight="1" x14ac:dyDescent="0.25">
      <c r="A58" s="116" t="s">
        <v>190</v>
      </c>
      <c r="B58" s="116" t="s">
        <v>93</v>
      </c>
      <c r="C58" s="117">
        <v>0</v>
      </c>
      <c r="D58" s="117"/>
      <c r="E58" s="117">
        <v>0</v>
      </c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1:26" ht="15.75" customHeight="1" x14ac:dyDescent="0.25">
      <c r="A59" s="116" t="s">
        <v>191</v>
      </c>
      <c r="B59" s="116" t="s">
        <v>94</v>
      </c>
      <c r="C59" s="117">
        <v>0</v>
      </c>
      <c r="D59" s="117">
        <v>419.2</v>
      </c>
      <c r="E59" s="117">
        <v>0</v>
      </c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1:26" ht="15.75" customHeight="1" x14ac:dyDescent="0.25">
      <c r="A60" s="116" t="s">
        <v>192</v>
      </c>
      <c r="B60" s="116" t="s">
        <v>95</v>
      </c>
      <c r="C60" s="117">
        <v>0</v>
      </c>
      <c r="D60" s="117">
        <v>1650.95</v>
      </c>
      <c r="E60" s="117">
        <v>0</v>
      </c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spans="1:26" ht="15.75" customHeight="1" x14ac:dyDescent="0.25">
      <c r="A61" s="116" t="s">
        <v>216</v>
      </c>
      <c r="B61" s="116" t="s">
        <v>96</v>
      </c>
      <c r="C61" s="117"/>
      <c r="D61" s="117">
        <v>65.989999999999995</v>
      </c>
      <c r="E61" s="11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spans="1:26" ht="15.75" customHeight="1" x14ac:dyDescent="0.25">
      <c r="A62" s="116" t="s">
        <v>193</v>
      </c>
      <c r="B62" s="98"/>
      <c r="C62" s="117">
        <v>0</v>
      </c>
      <c r="D62" s="117">
        <v>3244.75</v>
      </c>
      <c r="E62" s="117">
        <v>0</v>
      </c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spans="1:26" ht="15.75" customHeight="1" x14ac:dyDescent="0.25">
      <c r="A63" s="116" t="s">
        <v>194</v>
      </c>
      <c r="B63" s="116" t="s">
        <v>99</v>
      </c>
      <c r="C63" s="117">
        <v>0</v>
      </c>
      <c r="D63" s="117">
        <v>6053.33</v>
      </c>
      <c r="E63" s="117">
        <v>0</v>
      </c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spans="1:26" ht="15.75" customHeight="1" x14ac:dyDescent="0.25">
      <c r="A64" s="116" t="s">
        <v>217</v>
      </c>
      <c r="B64" s="116" t="s">
        <v>100</v>
      </c>
      <c r="C64" s="117">
        <v>0</v>
      </c>
      <c r="D64" s="117">
        <v>5003.6899999999996</v>
      </c>
      <c r="E64" s="117">
        <v>0</v>
      </c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spans="1:26" ht="15.75" customHeight="1" x14ac:dyDescent="0.25">
      <c r="A65" s="116" t="s">
        <v>195</v>
      </c>
      <c r="B65" s="116" t="s">
        <v>101</v>
      </c>
      <c r="C65" s="117">
        <v>0</v>
      </c>
      <c r="D65" s="117"/>
      <c r="E65" s="117">
        <v>0</v>
      </c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spans="1:26" ht="15.75" customHeight="1" x14ac:dyDescent="0.25">
      <c r="A66" s="116" t="s">
        <v>196</v>
      </c>
      <c r="B66" s="116" t="s">
        <v>102</v>
      </c>
      <c r="C66" s="117">
        <v>0</v>
      </c>
      <c r="D66" s="117"/>
      <c r="E66" s="117">
        <v>0</v>
      </c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spans="1:26" ht="15.75" customHeight="1" x14ac:dyDescent="0.25">
      <c r="A67" s="116" t="s">
        <v>197</v>
      </c>
      <c r="B67" s="116" t="s">
        <v>103</v>
      </c>
      <c r="C67" s="117">
        <v>0</v>
      </c>
      <c r="D67" s="117">
        <v>27.1</v>
      </c>
      <c r="E67" s="117">
        <v>0</v>
      </c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spans="1:26" ht="15.75" customHeight="1" x14ac:dyDescent="0.25">
      <c r="A68" s="116" t="s">
        <v>198</v>
      </c>
      <c r="B68" s="116" t="s">
        <v>104</v>
      </c>
      <c r="C68" s="117">
        <v>0</v>
      </c>
      <c r="D68" s="117">
        <v>79302.41</v>
      </c>
      <c r="E68" s="117">
        <v>0</v>
      </c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spans="1:26" ht="15.75" customHeight="1" x14ac:dyDescent="0.25">
      <c r="A69" s="116" t="s">
        <v>199</v>
      </c>
      <c r="B69" s="116" t="s">
        <v>105</v>
      </c>
      <c r="C69" s="117">
        <v>0</v>
      </c>
      <c r="D69" s="117">
        <v>661.3</v>
      </c>
      <c r="E69" s="117">
        <v>0</v>
      </c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spans="1:26" ht="15.75" customHeight="1" x14ac:dyDescent="0.25">
      <c r="A70" s="116" t="s">
        <v>200</v>
      </c>
      <c r="B70" s="116" t="s">
        <v>106</v>
      </c>
      <c r="C70" s="117">
        <v>0</v>
      </c>
      <c r="D70" s="117">
        <v>9979.41</v>
      </c>
      <c r="E70" s="117">
        <v>0</v>
      </c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spans="1:26" ht="15.75" customHeight="1" x14ac:dyDescent="0.25">
      <c r="A71" s="116" t="s">
        <v>218</v>
      </c>
      <c r="B71" s="116" t="s">
        <v>107</v>
      </c>
      <c r="C71" s="117"/>
      <c r="D71" s="117">
        <v>911.99</v>
      </c>
      <c r="E71" s="117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spans="1:26" ht="15.75" customHeight="1" x14ac:dyDescent="0.25">
      <c r="A72" s="116" t="s">
        <v>201</v>
      </c>
      <c r="B72" s="116" t="s">
        <v>109</v>
      </c>
      <c r="C72" s="117">
        <v>0</v>
      </c>
      <c r="D72" s="117">
        <v>0</v>
      </c>
      <c r="E72" s="117">
        <v>0</v>
      </c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spans="1:26" ht="15.75" customHeight="1" x14ac:dyDescent="0.25">
      <c r="A73" s="116" t="s">
        <v>202</v>
      </c>
      <c r="B73" s="116" t="s">
        <v>110</v>
      </c>
      <c r="C73" s="117">
        <v>0</v>
      </c>
      <c r="D73" s="117">
        <v>1434.75</v>
      </c>
      <c r="E73" s="117">
        <v>0</v>
      </c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 spans="1:26" ht="15.75" customHeight="1" x14ac:dyDescent="0.25">
      <c r="A74" s="116" t="s">
        <v>219</v>
      </c>
      <c r="B74" s="116" t="s">
        <v>111</v>
      </c>
      <c r="C74" s="117"/>
      <c r="D74" s="117">
        <v>5070.74</v>
      </c>
      <c r="E74" s="117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 spans="1:26" ht="15.75" customHeight="1" x14ac:dyDescent="0.25">
      <c r="A75" s="116" t="s">
        <v>203</v>
      </c>
      <c r="B75" s="116" t="s">
        <v>112</v>
      </c>
      <c r="C75" s="117">
        <v>0</v>
      </c>
      <c r="D75" s="117"/>
      <c r="E75" s="117">
        <v>0</v>
      </c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 spans="1:26" ht="15.75" customHeight="1" x14ac:dyDescent="0.25">
      <c r="A76" s="116" t="s">
        <v>204</v>
      </c>
      <c r="B76" s="116" t="s">
        <v>113</v>
      </c>
      <c r="C76" s="117">
        <v>0</v>
      </c>
      <c r="D76" s="117">
        <v>195.3</v>
      </c>
      <c r="E76" s="117">
        <v>0</v>
      </c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 spans="1:26" ht="15.75" customHeight="1" x14ac:dyDescent="0.25">
      <c r="A77" s="116" t="s">
        <v>205</v>
      </c>
      <c r="B77" s="116" t="s">
        <v>108</v>
      </c>
      <c r="C77" s="117">
        <v>0</v>
      </c>
      <c r="D77" s="117">
        <v>726.48</v>
      </c>
      <c r="E77" s="117">
        <v>0</v>
      </c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 spans="1:26" ht="15.75" customHeight="1" x14ac:dyDescent="0.25">
      <c r="A78" s="114" t="s">
        <v>206</v>
      </c>
      <c r="B78" s="114" t="s">
        <v>114</v>
      </c>
      <c r="C78" s="105">
        <v>200</v>
      </c>
      <c r="D78" s="112">
        <v>334.49</v>
      </c>
      <c r="E78" s="115">
        <f>D78/C78*100</f>
        <v>167.245</v>
      </c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 spans="1:26" ht="15.75" customHeight="1" x14ac:dyDescent="0.25">
      <c r="A79" s="114" t="s">
        <v>207</v>
      </c>
      <c r="B79" s="114" t="s">
        <v>116</v>
      </c>
      <c r="C79" s="105">
        <v>0</v>
      </c>
      <c r="D79" s="112">
        <v>334.48</v>
      </c>
      <c r="E79" s="105">
        <v>0</v>
      </c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spans="1:26" ht="15.75" customHeight="1" x14ac:dyDescent="0.25">
      <c r="A80" s="114" t="s">
        <v>220</v>
      </c>
      <c r="B80" s="114" t="s">
        <v>117</v>
      </c>
      <c r="C80" s="105">
        <v>0</v>
      </c>
      <c r="D80" s="105">
        <v>0</v>
      </c>
      <c r="E80" s="105">
        <v>0</v>
      </c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 spans="1:26" ht="15.75" customHeight="1" x14ac:dyDescent="0.25">
      <c r="A81" s="114" t="s">
        <v>221</v>
      </c>
      <c r="B81" s="114" t="s">
        <v>118</v>
      </c>
      <c r="C81" s="105">
        <v>0</v>
      </c>
      <c r="D81" s="105">
        <v>0.01</v>
      </c>
      <c r="E81" s="105">
        <v>0</v>
      </c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 spans="1:26" ht="15.75" customHeight="1" x14ac:dyDescent="0.25">
      <c r="A82" s="114" t="s">
        <v>222</v>
      </c>
      <c r="B82" s="114" t="s">
        <v>108</v>
      </c>
      <c r="C82" s="105">
        <v>0</v>
      </c>
      <c r="D82" s="105">
        <v>0.01</v>
      </c>
      <c r="E82" s="105">
        <v>0</v>
      </c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 spans="1:26" ht="15.75" customHeight="1" x14ac:dyDescent="0.25">
      <c r="A83" s="104" t="s">
        <v>223</v>
      </c>
      <c r="B83" s="104" t="s">
        <v>224</v>
      </c>
      <c r="C83" s="108">
        <v>185300</v>
      </c>
      <c r="D83" s="108">
        <v>185300</v>
      </c>
      <c r="E83" s="115">
        <f t="shared" ref="E83:E86" si="2">D83/C83*100</f>
        <v>100</v>
      </c>
      <c r="F83" s="110"/>
      <c r="G83" s="110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 spans="1:26" ht="15.75" customHeight="1" x14ac:dyDescent="0.25">
      <c r="A84" s="114" t="s">
        <v>184</v>
      </c>
      <c r="B84" s="114" t="s">
        <v>84</v>
      </c>
      <c r="C84" s="105">
        <v>185300</v>
      </c>
      <c r="D84" s="105">
        <v>185300</v>
      </c>
      <c r="E84" s="115">
        <f t="shared" si="2"/>
        <v>100</v>
      </c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 spans="1:26" ht="15.75" customHeight="1" x14ac:dyDescent="0.25">
      <c r="A85" s="111" t="s">
        <v>177</v>
      </c>
      <c r="B85" s="111" t="s">
        <v>178</v>
      </c>
      <c r="C85" s="105">
        <v>185300</v>
      </c>
      <c r="D85" s="112">
        <v>185300</v>
      </c>
      <c r="E85" s="115">
        <f t="shared" si="2"/>
        <v>100</v>
      </c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 spans="1:26" ht="15.75" customHeight="1" x14ac:dyDescent="0.25">
      <c r="A86" s="111" t="s">
        <v>179</v>
      </c>
      <c r="B86" s="111" t="s">
        <v>178</v>
      </c>
      <c r="C86" s="105">
        <v>185300</v>
      </c>
      <c r="D86" s="105">
        <v>185300</v>
      </c>
      <c r="E86" s="115">
        <f t="shared" si="2"/>
        <v>100</v>
      </c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 spans="1:26" ht="15.75" customHeight="1" x14ac:dyDescent="0.25">
      <c r="A87" s="114" t="s">
        <v>211</v>
      </c>
      <c r="B87" s="114" t="s">
        <v>86</v>
      </c>
      <c r="C87" s="105">
        <v>0</v>
      </c>
      <c r="D87" s="105">
        <v>1411.26</v>
      </c>
      <c r="E87" s="105">
        <v>0</v>
      </c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 spans="1:26" ht="15.75" customHeight="1" x14ac:dyDescent="0.25">
      <c r="A88" s="114" t="s">
        <v>187</v>
      </c>
      <c r="B88" s="114" t="s">
        <v>89</v>
      </c>
      <c r="C88" s="105">
        <v>0</v>
      </c>
      <c r="D88" s="105">
        <v>0</v>
      </c>
      <c r="E88" s="105">
        <v>0</v>
      </c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 spans="1:26" ht="15.75" customHeight="1" x14ac:dyDescent="0.25">
      <c r="A89" s="114" t="s">
        <v>189</v>
      </c>
      <c r="B89" s="114" t="s">
        <v>92</v>
      </c>
      <c r="C89" s="105">
        <v>0</v>
      </c>
      <c r="D89" s="105">
        <v>2199.38</v>
      </c>
      <c r="E89" s="105">
        <v>0</v>
      </c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 spans="1:26" ht="15.75" customHeight="1" x14ac:dyDescent="0.25">
      <c r="A90" s="114" t="s">
        <v>191</v>
      </c>
      <c r="B90" s="114" t="s">
        <v>94</v>
      </c>
      <c r="C90" s="105">
        <v>0</v>
      </c>
      <c r="D90" s="105">
        <v>0</v>
      </c>
      <c r="E90" s="105">
        <v>0</v>
      </c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 spans="1:26" ht="15.75" customHeight="1" x14ac:dyDescent="0.25">
      <c r="A91" s="114" t="s">
        <v>193</v>
      </c>
      <c r="B91" s="114" t="s">
        <v>98</v>
      </c>
      <c r="C91" s="105"/>
      <c r="D91" s="105">
        <v>391.78</v>
      </c>
      <c r="E91" s="105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spans="1:26" ht="15.75" customHeight="1" x14ac:dyDescent="0.25">
      <c r="A92" s="114" t="s">
        <v>217</v>
      </c>
      <c r="B92" s="114" t="s">
        <v>100</v>
      </c>
      <c r="C92" s="105">
        <v>0</v>
      </c>
      <c r="D92" s="105">
        <v>30000</v>
      </c>
      <c r="E92" s="105">
        <v>0</v>
      </c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spans="1:26" ht="15.75" customHeight="1" x14ac:dyDescent="0.25">
      <c r="A93" s="114" t="s">
        <v>196</v>
      </c>
      <c r="B93" s="114" t="s">
        <v>102</v>
      </c>
      <c r="C93" s="105">
        <v>0</v>
      </c>
      <c r="D93" s="105">
        <v>10059.93</v>
      </c>
      <c r="E93" s="105">
        <v>0</v>
      </c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spans="1:26" ht="15.75" customHeight="1" x14ac:dyDescent="0.25">
      <c r="A94" s="114" t="s">
        <v>198</v>
      </c>
      <c r="B94" s="114" t="s">
        <v>104</v>
      </c>
      <c r="C94" s="105">
        <v>0</v>
      </c>
      <c r="D94" s="105">
        <v>125267.82</v>
      </c>
      <c r="E94" s="105">
        <v>0</v>
      </c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 spans="1:26" ht="15.75" customHeight="1" x14ac:dyDescent="0.25">
      <c r="A95" s="114" t="s">
        <v>199</v>
      </c>
      <c r="B95" s="114" t="s">
        <v>105</v>
      </c>
      <c r="C95" s="105">
        <v>0</v>
      </c>
      <c r="D95" s="105">
        <v>0</v>
      </c>
      <c r="E95" s="105">
        <v>0</v>
      </c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 spans="1:26" ht="15.75" customHeight="1" x14ac:dyDescent="0.25">
      <c r="A96" s="114" t="s">
        <v>200</v>
      </c>
      <c r="B96" s="114" t="s">
        <v>106</v>
      </c>
      <c r="C96" s="105">
        <v>0</v>
      </c>
      <c r="D96" s="105">
        <v>11044.33</v>
      </c>
      <c r="E96" s="105">
        <v>0</v>
      </c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 spans="1:26" ht="15.75" customHeight="1" x14ac:dyDescent="0.25">
      <c r="A97" s="114" t="s">
        <v>219</v>
      </c>
      <c r="B97" s="114" t="s">
        <v>111</v>
      </c>
      <c r="C97" s="105">
        <v>0</v>
      </c>
      <c r="D97" s="105">
        <v>4925.5</v>
      </c>
      <c r="E97" s="105">
        <v>0</v>
      </c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 spans="1:26" ht="15.75" customHeight="1" x14ac:dyDescent="0.25">
      <c r="A98" s="104" t="s">
        <v>223</v>
      </c>
      <c r="B98" s="104" t="s">
        <v>224</v>
      </c>
      <c r="C98" s="108">
        <v>0</v>
      </c>
      <c r="D98" s="108">
        <v>0</v>
      </c>
      <c r="E98" s="108">
        <v>0</v>
      </c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 spans="1:26" ht="15.75" customHeight="1" x14ac:dyDescent="0.25">
      <c r="A99" s="119" t="s">
        <v>225</v>
      </c>
      <c r="B99" s="111" t="s">
        <v>226</v>
      </c>
      <c r="C99" s="105">
        <v>0</v>
      </c>
      <c r="D99" s="105">
        <v>0</v>
      </c>
      <c r="E99" s="105">
        <v>0</v>
      </c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 spans="1:26" ht="15.75" customHeight="1" x14ac:dyDescent="0.25">
      <c r="A100" s="111" t="s">
        <v>225</v>
      </c>
      <c r="B100" s="111" t="s">
        <v>226</v>
      </c>
      <c r="C100" s="105">
        <v>0</v>
      </c>
      <c r="D100" s="105">
        <v>0</v>
      </c>
      <c r="E100" s="105">
        <v>0</v>
      </c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 spans="1:26" ht="15.75" customHeight="1" x14ac:dyDescent="0.25">
      <c r="A101" s="114" t="s">
        <v>184</v>
      </c>
      <c r="B101" s="114" t="s">
        <v>84</v>
      </c>
      <c r="C101" s="105">
        <v>0</v>
      </c>
      <c r="D101" s="105">
        <v>0</v>
      </c>
      <c r="E101" s="105">
        <v>0</v>
      </c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 spans="1:26" ht="15.75" customHeight="1" x14ac:dyDescent="0.25">
      <c r="A102" s="114" t="s">
        <v>217</v>
      </c>
      <c r="B102" s="114" t="s">
        <v>100</v>
      </c>
      <c r="C102" s="105" t="s">
        <v>14</v>
      </c>
      <c r="D102" s="105">
        <v>0</v>
      </c>
      <c r="E102" s="105" t="s">
        <v>14</v>
      </c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 spans="1:26" ht="15.75" customHeight="1" x14ac:dyDescent="0.25">
      <c r="A103" s="114" t="s">
        <v>196</v>
      </c>
      <c r="B103" s="114" t="s">
        <v>102</v>
      </c>
      <c r="C103" s="105" t="s">
        <v>14</v>
      </c>
      <c r="D103" s="105">
        <v>0</v>
      </c>
      <c r="E103" s="105" t="s">
        <v>14</v>
      </c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 spans="1:26" ht="15.75" customHeight="1" x14ac:dyDescent="0.25">
      <c r="A104" s="114" t="s">
        <v>198</v>
      </c>
      <c r="B104" s="114" t="s">
        <v>104</v>
      </c>
      <c r="C104" s="105" t="s">
        <v>14</v>
      </c>
      <c r="D104" s="105">
        <v>0</v>
      </c>
      <c r="E104" s="105" t="s">
        <v>14</v>
      </c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 spans="1:26" ht="15.75" customHeight="1" x14ac:dyDescent="0.25">
      <c r="A105" s="114" t="s">
        <v>200</v>
      </c>
      <c r="B105" s="114" t="s">
        <v>106</v>
      </c>
      <c r="C105" s="105" t="s">
        <v>14</v>
      </c>
      <c r="D105" s="105">
        <v>0</v>
      </c>
      <c r="E105" s="105" t="s">
        <v>14</v>
      </c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 spans="1:26" ht="15.75" customHeight="1" x14ac:dyDescent="0.25">
      <c r="A106" s="104" t="s">
        <v>227</v>
      </c>
      <c r="B106" s="114" t="s">
        <v>228</v>
      </c>
      <c r="C106" s="108">
        <v>16600</v>
      </c>
      <c r="D106" s="108">
        <f>SUM(D107,D115)</f>
        <v>45394.080000000002</v>
      </c>
      <c r="E106" s="115">
        <f t="shared" ref="E106:E109" si="3">D106/C106*100</f>
        <v>273.45831325301202</v>
      </c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 spans="1:26" ht="15.75" customHeight="1" x14ac:dyDescent="0.25">
      <c r="A107" s="111" t="s">
        <v>177</v>
      </c>
      <c r="B107" s="111" t="s">
        <v>178</v>
      </c>
      <c r="C107" s="105">
        <v>16600</v>
      </c>
      <c r="D107" s="105">
        <v>22697.040000000001</v>
      </c>
      <c r="E107" s="115">
        <f t="shared" si="3"/>
        <v>136.72915662650601</v>
      </c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 spans="1:26" ht="15.75" customHeight="1" x14ac:dyDescent="0.25">
      <c r="A108" s="111" t="s">
        <v>179</v>
      </c>
      <c r="B108" s="111" t="s">
        <v>178</v>
      </c>
      <c r="C108" s="105">
        <v>16600</v>
      </c>
      <c r="D108" s="112">
        <v>22697.040000000001</v>
      </c>
      <c r="E108" s="115">
        <f t="shared" si="3"/>
        <v>136.72915662650601</v>
      </c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 spans="1:26" ht="15.75" customHeight="1" x14ac:dyDescent="0.25">
      <c r="A109" s="114" t="s">
        <v>184</v>
      </c>
      <c r="B109" s="114" t="s">
        <v>84</v>
      </c>
      <c r="C109" s="105">
        <v>16600</v>
      </c>
      <c r="D109" s="105">
        <v>22697.040000000001</v>
      </c>
      <c r="E109" s="115">
        <f t="shared" si="3"/>
        <v>136.72915662650601</v>
      </c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 spans="1:26" ht="15.75" customHeight="1" x14ac:dyDescent="0.25">
      <c r="A110" s="114" t="s">
        <v>188</v>
      </c>
      <c r="B110" s="114" t="s">
        <v>91</v>
      </c>
      <c r="C110" s="105" t="s">
        <v>14</v>
      </c>
      <c r="D110" s="105">
        <v>0</v>
      </c>
      <c r="E110" s="105" t="s">
        <v>14</v>
      </c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 spans="1:26" ht="15.75" customHeight="1" x14ac:dyDescent="0.25">
      <c r="A111" s="114" t="s">
        <v>189</v>
      </c>
      <c r="B111" s="114" t="s">
        <v>92</v>
      </c>
      <c r="C111" s="105" t="s">
        <v>14</v>
      </c>
      <c r="D111" s="105">
        <v>1253.8800000000001</v>
      </c>
      <c r="E111" s="105" t="s">
        <v>14</v>
      </c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 spans="1:26" ht="15.75" customHeight="1" x14ac:dyDescent="0.25">
      <c r="A112" s="114" t="s">
        <v>193</v>
      </c>
      <c r="B112" s="114" t="s">
        <v>98</v>
      </c>
      <c r="C112" s="105" t="s">
        <v>14</v>
      </c>
      <c r="D112" s="105">
        <v>1800.87</v>
      </c>
      <c r="E112" s="105" t="s">
        <v>14</v>
      </c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 spans="1:26" ht="15.75" customHeight="1" x14ac:dyDescent="0.25">
      <c r="A113" s="114" t="s">
        <v>198</v>
      </c>
      <c r="B113" s="114" t="s">
        <v>104</v>
      </c>
      <c r="C113" s="105" t="s">
        <v>14</v>
      </c>
      <c r="D113" s="105">
        <v>19278.439999999999</v>
      </c>
      <c r="E113" s="105" t="s">
        <v>14</v>
      </c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 spans="1:26" ht="15.75" customHeight="1" x14ac:dyDescent="0.25">
      <c r="A114" s="114" t="s">
        <v>219</v>
      </c>
      <c r="B114" s="114" t="s">
        <v>111</v>
      </c>
      <c r="C114" s="105"/>
      <c r="D114" s="105">
        <v>363.86</v>
      </c>
      <c r="E114" s="105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 spans="1:26" ht="15.75" customHeight="1" x14ac:dyDescent="0.25">
      <c r="A115" s="119" t="s">
        <v>225</v>
      </c>
      <c r="B115" s="111" t="s">
        <v>226</v>
      </c>
      <c r="C115" s="105">
        <v>0</v>
      </c>
      <c r="D115" s="105">
        <v>22697.040000000001</v>
      </c>
      <c r="E115" s="105">
        <v>0</v>
      </c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 spans="1:26" ht="15.75" customHeight="1" x14ac:dyDescent="0.25">
      <c r="A116" s="111" t="s">
        <v>225</v>
      </c>
      <c r="B116" s="111" t="s">
        <v>226</v>
      </c>
      <c r="C116" s="105">
        <v>0</v>
      </c>
      <c r="D116" s="105">
        <v>22697.040000000001</v>
      </c>
      <c r="E116" s="105">
        <v>0</v>
      </c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 spans="1:26" ht="15.75" customHeight="1" x14ac:dyDescent="0.25">
      <c r="A117" s="114" t="s">
        <v>184</v>
      </c>
      <c r="B117" s="114" t="s">
        <v>84</v>
      </c>
      <c r="C117" s="105"/>
      <c r="D117" s="105">
        <v>22697.040000000001</v>
      </c>
      <c r="E117" s="105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 spans="1:26" ht="15.75" customHeight="1" x14ac:dyDescent="0.25">
      <c r="A118" s="114" t="s">
        <v>188</v>
      </c>
      <c r="B118" s="114" t="s">
        <v>91</v>
      </c>
      <c r="C118" s="105" t="s">
        <v>14</v>
      </c>
      <c r="D118" s="105">
        <v>0</v>
      </c>
      <c r="E118" s="105" t="s">
        <v>14</v>
      </c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 spans="1:26" ht="15.75" customHeight="1" x14ac:dyDescent="0.25">
      <c r="A119" s="114" t="s">
        <v>189</v>
      </c>
      <c r="B119" s="114" t="s">
        <v>92</v>
      </c>
      <c r="C119" s="105" t="s">
        <v>14</v>
      </c>
      <c r="D119" s="105">
        <v>1253.8800000000001</v>
      </c>
      <c r="E119" s="105" t="s">
        <v>14</v>
      </c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 spans="1:26" ht="15.75" customHeight="1" x14ac:dyDescent="0.25">
      <c r="A120" s="114" t="s">
        <v>193</v>
      </c>
      <c r="B120" s="114" t="s">
        <v>98</v>
      </c>
      <c r="C120" s="105" t="s">
        <v>14</v>
      </c>
      <c r="D120" s="105">
        <v>1800.87</v>
      </c>
      <c r="E120" s="105" t="s">
        <v>14</v>
      </c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 spans="1:26" ht="15.75" customHeight="1" x14ac:dyDescent="0.25">
      <c r="A121" s="114" t="s">
        <v>198</v>
      </c>
      <c r="B121" s="114" t="s">
        <v>104</v>
      </c>
      <c r="C121" s="105" t="s">
        <v>14</v>
      </c>
      <c r="D121" s="105">
        <v>19278.439999999999</v>
      </c>
      <c r="E121" s="105" t="s">
        <v>14</v>
      </c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 spans="1:26" ht="15.75" customHeight="1" x14ac:dyDescent="0.25">
      <c r="A122" s="114" t="s">
        <v>219</v>
      </c>
      <c r="B122" s="114" t="s">
        <v>111</v>
      </c>
      <c r="C122" s="105" t="s">
        <v>14</v>
      </c>
      <c r="D122" s="105">
        <v>363.85</v>
      </c>
      <c r="E122" s="105" t="s">
        <v>14</v>
      </c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 spans="1:26" ht="15.75" customHeight="1" x14ac:dyDescent="0.25">
      <c r="A123" s="104" t="s">
        <v>229</v>
      </c>
      <c r="B123" s="104" t="s">
        <v>230</v>
      </c>
      <c r="C123" s="108">
        <v>36000</v>
      </c>
      <c r="D123" s="108">
        <f>SUM(D126,D128,D133)</f>
        <v>36708.54</v>
      </c>
      <c r="E123" s="115">
        <f>D123/C123*100</f>
        <v>101.96816666666666</v>
      </c>
      <c r="F123" s="110"/>
      <c r="G123" s="110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 spans="1:26" ht="15.75" customHeight="1" x14ac:dyDescent="0.25">
      <c r="A124" s="111" t="s">
        <v>177</v>
      </c>
      <c r="B124" s="111" t="s">
        <v>178</v>
      </c>
      <c r="C124" s="105" t="s">
        <v>14</v>
      </c>
      <c r="D124" s="112">
        <v>34500</v>
      </c>
      <c r="E124" s="105" t="s">
        <v>14</v>
      </c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6" ht="15.75" customHeight="1" x14ac:dyDescent="0.25">
      <c r="A125" s="111" t="s">
        <v>179</v>
      </c>
      <c r="B125" s="111" t="s">
        <v>178</v>
      </c>
      <c r="C125" s="105" t="s">
        <v>14</v>
      </c>
      <c r="D125" s="105">
        <f>SUM(D126,D128)</f>
        <v>34500</v>
      </c>
      <c r="E125" s="105" t="s">
        <v>14</v>
      </c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 spans="1:26" ht="15.75" customHeight="1" x14ac:dyDescent="0.25">
      <c r="A126" s="114" t="s">
        <v>184</v>
      </c>
      <c r="B126" s="114" t="s">
        <v>84</v>
      </c>
      <c r="C126" s="105">
        <v>5000</v>
      </c>
      <c r="D126" s="105">
        <v>5000</v>
      </c>
      <c r="E126" s="115">
        <f>D126/C126*100</f>
        <v>100</v>
      </c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 spans="1:26" ht="15.75" customHeight="1" x14ac:dyDescent="0.25">
      <c r="A127" s="114" t="s">
        <v>194</v>
      </c>
      <c r="B127" s="114" t="s">
        <v>99</v>
      </c>
      <c r="C127" s="105" t="s">
        <v>14</v>
      </c>
      <c r="D127" s="105">
        <v>5000</v>
      </c>
      <c r="E127" s="105" t="s">
        <v>14</v>
      </c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 spans="1:26" ht="15.75" customHeight="1" x14ac:dyDescent="0.25">
      <c r="A128" s="114" t="s">
        <v>231</v>
      </c>
      <c r="B128" s="114" t="s">
        <v>131</v>
      </c>
      <c r="C128" s="105">
        <v>29500</v>
      </c>
      <c r="D128" s="105">
        <v>29500</v>
      </c>
      <c r="E128" s="115">
        <f>D128/C128*100</f>
        <v>100</v>
      </c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 spans="1:26" ht="15.75" customHeight="1" x14ac:dyDescent="0.25">
      <c r="A129" s="114" t="s">
        <v>232</v>
      </c>
      <c r="B129" s="114" t="s">
        <v>135</v>
      </c>
      <c r="C129" s="105" t="s">
        <v>14</v>
      </c>
      <c r="D129" s="105">
        <v>14300</v>
      </c>
      <c r="E129" s="105" t="s">
        <v>14</v>
      </c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 spans="1:26" ht="15.75" customHeight="1" x14ac:dyDescent="0.25">
      <c r="A130" s="114" t="s">
        <v>233</v>
      </c>
      <c r="B130" s="114" t="s">
        <v>136</v>
      </c>
      <c r="C130" s="105" t="s">
        <v>14</v>
      </c>
      <c r="D130" s="105">
        <v>0</v>
      </c>
      <c r="E130" s="105" t="s">
        <v>14</v>
      </c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 spans="1:26" ht="15.75" customHeight="1" x14ac:dyDescent="0.25">
      <c r="A131" s="114" t="s">
        <v>234</v>
      </c>
      <c r="B131" s="114" t="s">
        <v>138</v>
      </c>
      <c r="C131" s="105" t="s">
        <v>14</v>
      </c>
      <c r="D131" s="121">
        <f>12328</f>
        <v>12328</v>
      </c>
      <c r="E131" s="105" t="s">
        <v>14</v>
      </c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 spans="1:26" ht="15.75" customHeight="1" x14ac:dyDescent="0.25">
      <c r="A132" s="114" t="s">
        <v>235</v>
      </c>
      <c r="B132" s="114" t="s">
        <v>140</v>
      </c>
      <c r="C132" s="105" t="s">
        <v>14</v>
      </c>
      <c r="D132" s="121">
        <v>2872</v>
      </c>
      <c r="E132" s="105" t="s">
        <v>14</v>
      </c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 spans="1:26" ht="15.75" customHeight="1" x14ac:dyDescent="0.25">
      <c r="A133" s="111" t="s">
        <v>212</v>
      </c>
      <c r="B133" s="111" t="s">
        <v>213</v>
      </c>
      <c r="C133" s="105">
        <v>1500</v>
      </c>
      <c r="D133" s="121">
        <f>1020.35+1188.19</f>
        <v>2208.54</v>
      </c>
      <c r="E133" s="115">
        <f t="shared" ref="E133:E135" si="4">D133/C133*100</f>
        <v>147.23599999999999</v>
      </c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 spans="1:26" ht="15.75" customHeight="1" x14ac:dyDescent="0.25">
      <c r="A134" s="111" t="s">
        <v>214</v>
      </c>
      <c r="B134" s="111" t="s">
        <v>213</v>
      </c>
      <c r="C134" s="105">
        <v>1500</v>
      </c>
      <c r="D134" s="121">
        <v>2208.54</v>
      </c>
      <c r="E134" s="115">
        <f t="shared" si="4"/>
        <v>147.23599999999999</v>
      </c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 spans="1:26" ht="15.75" customHeight="1" x14ac:dyDescent="0.25">
      <c r="A135" s="114" t="s">
        <v>231</v>
      </c>
      <c r="B135" s="114" t="s">
        <v>131</v>
      </c>
      <c r="C135" s="105">
        <v>1500</v>
      </c>
      <c r="D135" s="121">
        <v>2208.54</v>
      </c>
      <c r="E135" s="115">
        <f t="shared" si="4"/>
        <v>147.23599999999999</v>
      </c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 spans="1:26" ht="15.75" customHeight="1" x14ac:dyDescent="0.25">
      <c r="A136" s="114" t="s">
        <v>232</v>
      </c>
      <c r="B136" s="114" t="s">
        <v>135</v>
      </c>
      <c r="C136" s="105">
        <v>0</v>
      </c>
      <c r="D136" s="121">
        <v>8.82</v>
      </c>
      <c r="E136" s="105">
        <v>0</v>
      </c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 spans="1:26" ht="15.75" customHeight="1" x14ac:dyDescent="0.25">
      <c r="A137" s="114" t="s">
        <v>233</v>
      </c>
      <c r="B137" s="114" t="s">
        <v>136</v>
      </c>
      <c r="C137" s="105">
        <v>0</v>
      </c>
      <c r="D137" s="121">
        <v>0</v>
      </c>
      <c r="E137" s="105">
        <v>0</v>
      </c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 spans="1:26" ht="15.75" customHeight="1" x14ac:dyDescent="0.25">
      <c r="A138" s="114" t="s">
        <v>234</v>
      </c>
      <c r="B138" s="114" t="s">
        <v>138</v>
      </c>
      <c r="C138" s="105">
        <v>0</v>
      </c>
      <c r="D138" s="112">
        <f>845.53+1188.19</f>
        <v>2033.72</v>
      </c>
      <c r="E138" s="105">
        <v>0</v>
      </c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 spans="1:26" ht="15.75" customHeight="1" x14ac:dyDescent="0.25">
      <c r="A139" s="114" t="s">
        <v>235</v>
      </c>
      <c r="B139" s="114" t="s">
        <v>140</v>
      </c>
      <c r="C139" s="105">
        <v>0</v>
      </c>
      <c r="D139" s="105">
        <v>166</v>
      </c>
      <c r="E139" s="105">
        <v>0</v>
      </c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 spans="1:26" ht="15.75" customHeight="1" x14ac:dyDescent="0.25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 spans="1:26" ht="15.75" customHeight="1" x14ac:dyDescent="0.25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 spans="1:26" ht="15.75" customHeight="1" x14ac:dyDescent="0.25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 spans="1:26" ht="15.75" customHeight="1" x14ac:dyDescent="0.25">
      <c r="A143" s="98"/>
      <c r="B143" s="98"/>
      <c r="C143" s="120"/>
      <c r="D143" s="120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 spans="1:26" ht="15.75" customHeight="1" x14ac:dyDescent="0.25">
      <c r="A144" s="98"/>
      <c r="B144" s="98"/>
      <c r="C144" s="120"/>
      <c r="D144" s="120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 spans="1:26" ht="15.75" customHeight="1" x14ac:dyDescent="0.25">
      <c r="A145" s="98"/>
      <c r="B145" s="98"/>
      <c r="C145" s="120"/>
      <c r="D145" s="120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 spans="1:26" ht="15.75" customHeight="1" x14ac:dyDescent="0.25">
      <c r="A146" s="98"/>
      <c r="B146" s="98"/>
      <c r="C146" s="120"/>
      <c r="D146" s="120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 spans="1:26" ht="15.75" customHeight="1" x14ac:dyDescent="0.25">
      <c r="A147" s="98"/>
      <c r="B147" s="98"/>
      <c r="C147" s="120"/>
      <c r="D147" s="120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1:26" ht="15.75" customHeight="1" x14ac:dyDescent="0.25">
      <c r="A148" s="98"/>
      <c r="B148" s="98"/>
      <c r="C148" s="120"/>
      <c r="D148" s="120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 spans="1:26" ht="15.75" customHeight="1" x14ac:dyDescent="0.25">
      <c r="A149" s="98"/>
      <c r="B149" s="98"/>
      <c r="C149" s="120"/>
      <c r="D149" s="120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 spans="1:26" ht="15.75" customHeight="1" x14ac:dyDescent="0.25">
      <c r="A150" s="98"/>
      <c r="B150" s="98"/>
      <c r="C150" s="120"/>
      <c r="D150" s="120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 spans="1:26" ht="15.75" customHeight="1" x14ac:dyDescent="0.25">
      <c r="A151" s="98"/>
      <c r="B151" s="98"/>
      <c r="C151" s="120"/>
      <c r="D151" s="120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 spans="1:26" ht="15.75" customHeight="1" x14ac:dyDescent="0.25">
      <c r="A152" s="98"/>
      <c r="B152" s="98"/>
      <c r="C152" s="120"/>
      <c r="D152" s="120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 spans="1:26" ht="15.75" customHeight="1" x14ac:dyDescent="0.25">
      <c r="A153" s="98"/>
      <c r="B153" s="98"/>
      <c r="C153" s="120"/>
      <c r="D153" s="120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 spans="1:26" ht="15.75" customHeight="1" x14ac:dyDescent="0.25">
      <c r="A154" s="98"/>
      <c r="B154" s="98"/>
      <c r="C154" s="120"/>
      <c r="D154" s="120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 spans="1:26" ht="15.75" customHeight="1" x14ac:dyDescent="0.25">
      <c r="A155" s="98"/>
      <c r="B155" s="98"/>
      <c r="C155" s="120"/>
      <c r="D155" s="120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 spans="1:26" ht="15.75" customHeight="1" x14ac:dyDescent="0.25">
      <c r="A156" s="98"/>
      <c r="B156" s="98"/>
      <c r="C156" s="120"/>
      <c r="D156" s="120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 spans="1:26" ht="15.75" customHeight="1" x14ac:dyDescent="0.25">
      <c r="A157" s="98"/>
      <c r="B157" s="98"/>
      <c r="C157" s="120"/>
      <c r="D157" s="120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 spans="1:26" ht="15.75" customHeight="1" x14ac:dyDescent="0.25">
      <c r="A158" s="98"/>
      <c r="B158" s="98"/>
      <c r="C158" s="120"/>
      <c r="D158" s="120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 spans="1:26" ht="15.75" customHeight="1" x14ac:dyDescent="0.25">
      <c r="A159" s="98"/>
      <c r="B159" s="98"/>
      <c r="C159" s="120"/>
      <c r="D159" s="120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 spans="1:26" ht="15.75" customHeight="1" x14ac:dyDescent="0.25">
      <c r="A160" s="98"/>
      <c r="B160" s="98"/>
      <c r="C160" s="120"/>
      <c r="D160" s="120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 spans="1:26" ht="15.75" customHeight="1" x14ac:dyDescent="0.25">
      <c r="A161" s="98"/>
      <c r="B161" s="98"/>
      <c r="C161" s="120"/>
      <c r="D161" s="120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 spans="1:26" ht="15.75" customHeight="1" x14ac:dyDescent="0.25">
      <c r="A162" s="98"/>
      <c r="B162" s="98"/>
      <c r="C162" s="120"/>
      <c r="D162" s="120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 spans="1:26" ht="15.75" customHeight="1" x14ac:dyDescent="0.25">
      <c r="A163" s="98"/>
      <c r="B163" s="98"/>
      <c r="C163" s="120"/>
      <c r="D163" s="120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 spans="1:26" ht="15.75" customHeight="1" x14ac:dyDescent="0.25">
      <c r="A164" s="98"/>
      <c r="B164" s="98"/>
      <c r="C164" s="120"/>
      <c r="D164" s="120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 spans="1:26" ht="15.75" customHeight="1" x14ac:dyDescent="0.25">
      <c r="A165" s="98"/>
      <c r="B165" s="98"/>
      <c r="C165" s="120"/>
      <c r="D165" s="120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 spans="1:26" ht="15.75" customHeight="1" x14ac:dyDescent="0.25">
      <c r="A166" s="98"/>
      <c r="B166" s="98"/>
      <c r="C166" s="120"/>
      <c r="D166" s="120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 spans="1:26" ht="15.75" customHeight="1" x14ac:dyDescent="0.25">
      <c r="A167" s="98"/>
      <c r="B167" s="98"/>
      <c r="C167" s="120"/>
      <c r="D167" s="120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 spans="1:26" ht="15.75" customHeight="1" x14ac:dyDescent="0.25">
      <c r="A168" s="98"/>
      <c r="B168" s="98"/>
      <c r="C168" s="120"/>
      <c r="D168" s="120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 spans="1:26" ht="15.75" customHeight="1" x14ac:dyDescent="0.25">
      <c r="A169" s="98"/>
      <c r="B169" s="98"/>
      <c r="C169" s="120"/>
      <c r="D169" s="120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 spans="1:26" ht="15.75" customHeight="1" x14ac:dyDescent="0.25">
      <c r="A170" s="98"/>
      <c r="B170" s="98"/>
      <c r="C170" s="120"/>
      <c r="D170" s="120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 spans="1:26" ht="15.75" customHeight="1" x14ac:dyDescent="0.25">
      <c r="A171" s="98"/>
      <c r="B171" s="98"/>
      <c r="C171" s="120"/>
      <c r="D171" s="120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 spans="1:26" ht="15.75" customHeight="1" x14ac:dyDescent="0.25">
      <c r="A172" s="98"/>
      <c r="B172" s="98"/>
      <c r="C172" s="120"/>
      <c r="D172" s="120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 spans="1:26" ht="15.75" customHeight="1" x14ac:dyDescent="0.25">
      <c r="A173" s="98"/>
      <c r="B173" s="98"/>
      <c r="C173" s="120"/>
      <c r="D173" s="120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 spans="1:26" ht="15.75" customHeight="1" x14ac:dyDescent="0.25">
      <c r="A174" s="98"/>
      <c r="B174" s="98"/>
      <c r="C174" s="120"/>
      <c r="D174" s="120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 spans="1:26" ht="15.75" customHeight="1" x14ac:dyDescent="0.25">
      <c r="A175" s="98"/>
      <c r="B175" s="98"/>
      <c r="C175" s="120"/>
      <c r="D175" s="120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 spans="1:26" ht="15.75" customHeight="1" x14ac:dyDescent="0.25">
      <c r="A176" s="98"/>
      <c r="B176" s="98"/>
      <c r="C176" s="120"/>
      <c r="D176" s="120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 spans="1:26" ht="15.75" customHeight="1" x14ac:dyDescent="0.25">
      <c r="A177" s="98"/>
      <c r="B177" s="98"/>
      <c r="C177" s="120"/>
      <c r="D177" s="120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 spans="1:26" ht="15.75" customHeight="1" x14ac:dyDescent="0.25">
      <c r="A178" s="98"/>
      <c r="B178" s="98"/>
      <c r="C178" s="120"/>
      <c r="D178" s="120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 spans="1:26" ht="15.75" customHeight="1" x14ac:dyDescent="0.25">
      <c r="A179" s="98"/>
      <c r="B179" s="98"/>
      <c r="C179" s="120"/>
      <c r="D179" s="120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 spans="1:26" ht="15.75" customHeight="1" x14ac:dyDescent="0.25">
      <c r="A180" s="98"/>
      <c r="B180" s="98"/>
      <c r="C180" s="120"/>
      <c r="D180" s="120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 spans="1:26" ht="15.75" customHeight="1" x14ac:dyDescent="0.25">
      <c r="A181" s="98"/>
      <c r="B181" s="98"/>
      <c r="C181" s="120"/>
      <c r="D181" s="120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 spans="1:26" ht="15.75" customHeight="1" x14ac:dyDescent="0.25">
      <c r="A182" s="98"/>
      <c r="B182" s="98"/>
      <c r="C182" s="120"/>
      <c r="D182" s="120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 spans="1:26" ht="15.75" customHeight="1" x14ac:dyDescent="0.25">
      <c r="A183" s="98"/>
      <c r="B183" s="98"/>
      <c r="C183" s="120"/>
      <c r="D183" s="120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 spans="1:26" ht="15.75" customHeight="1" x14ac:dyDescent="0.25">
      <c r="A184" s="98"/>
      <c r="B184" s="98"/>
      <c r="C184" s="120"/>
      <c r="D184" s="120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 spans="1:26" ht="15.75" customHeight="1" x14ac:dyDescent="0.25">
      <c r="A185" s="98"/>
      <c r="B185" s="98"/>
      <c r="C185" s="120"/>
      <c r="D185" s="120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 spans="1:26" ht="15.75" customHeight="1" x14ac:dyDescent="0.25">
      <c r="A186" s="98"/>
      <c r="B186" s="98"/>
      <c r="C186" s="120"/>
      <c r="D186" s="120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 spans="1:26" ht="15.75" customHeight="1" x14ac:dyDescent="0.25">
      <c r="A187" s="98"/>
      <c r="B187" s="98"/>
      <c r="C187" s="120"/>
      <c r="D187" s="120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 spans="1:26" ht="15.75" customHeight="1" x14ac:dyDescent="0.25">
      <c r="A188" s="98"/>
      <c r="B188" s="98"/>
      <c r="C188" s="120"/>
      <c r="D188" s="120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 spans="1:26" ht="15.75" customHeight="1" x14ac:dyDescent="0.25">
      <c r="A189" s="98"/>
      <c r="B189" s="98"/>
      <c r="C189" s="120"/>
      <c r="D189" s="120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 spans="1:26" ht="15.75" customHeight="1" x14ac:dyDescent="0.25">
      <c r="A190" s="98"/>
      <c r="B190" s="98"/>
      <c r="C190" s="120"/>
      <c r="D190" s="120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 spans="1:26" ht="15.75" customHeight="1" x14ac:dyDescent="0.25">
      <c r="A191" s="98"/>
      <c r="B191" s="98"/>
      <c r="C191" s="120"/>
      <c r="D191" s="120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 spans="1:26" ht="15.75" customHeight="1" x14ac:dyDescent="0.25">
      <c r="A192" s="98"/>
      <c r="B192" s="98"/>
      <c r="C192" s="120"/>
      <c r="D192" s="120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 spans="1:26" ht="15.75" customHeight="1" x14ac:dyDescent="0.25">
      <c r="A193" s="98"/>
      <c r="B193" s="98"/>
      <c r="C193" s="120"/>
      <c r="D193" s="120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 spans="1:26" ht="15.75" customHeight="1" x14ac:dyDescent="0.25">
      <c r="A194" s="98"/>
      <c r="B194" s="98"/>
      <c r="C194" s="120"/>
      <c r="D194" s="120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 spans="1:26" ht="15.75" customHeight="1" x14ac:dyDescent="0.25">
      <c r="A195" s="98"/>
      <c r="B195" s="98"/>
      <c r="C195" s="120"/>
      <c r="D195" s="120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 spans="1:26" ht="15.75" customHeight="1" x14ac:dyDescent="0.25">
      <c r="A196" s="98"/>
      <c r="B196" s="98"/>
      <c r="C196" s="120"/>
      <c r="D196" s="120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 spans="1:26" ht="15.75" customHeight="1" x14ac:dyDescent="0.25">
      <c r="A197" s="98"/>
      <c r="B197" s="98"/>
      <c r="C197" s="120"/>
      <c r="D197" s="120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 spans="1:26" ht="15.75" customHeight="1" x14ac:dyDescent="0.25">
      <c r="A198" s="98"/>
      <c r="B198" s="98"/>
      <c r="C198" s="120"/>
      <c r="D198" s="120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 spans="1:26" ht="15.75" customHeight="1" x14ac:dyDescent="0.25">
      <c r="A199" s="98"/>
      <c r="B199" s="98"/>
      <c r="C199" s="120"/>
      <c r="D199" s="120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 spans="1:26" ht="15.75" customHeight="1" x14ac:dyDescent="0.25">
      <c r="A200" s="98"/>
      <c r="B200" s="98"/>
      <c r="C200" s="120"/>
      <c r="D200" s="120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 spans="1:26" ht="15.75" customHeight="1" x14ac:dyDescent="0.25">
      <c r="A201" s="98"/>
      <c r="B201" s="98"/>
      <c r="C201" s="120"/>
      <c r="D201" s="120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 spans="1:26" ht="15.75" customHeight="1" x14ac:dyDescent="0.25">
      <c r="A202" s="98"/>
      <c r="B202" s="98"/>
      <c r="C202" s="120"/>
      <c r="D202" s="120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 spans="1:26" ht="15.75" customHeight="1" x14ac:dyDescent="0.25">
      <c r="A203" s="98"/>
      <c r="B203" s="98"/>
      <c r="C203" s="120"/>
      <c r="D203" s="120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 spans="1:26" ht="15.75" customHeight="1" x14ac:dyDescent="0.25">
      <c r="A204" s="98"/>
      <c r="B204" s="98"/>
      <c r="C204" s="120"/>
      <c r="D204" s="120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 spans="1:26" ht="15.75" customHeight="1" x14ac:dyDescent="0.25">
      <c r="A205" s="98"/>
      <c r="B205" s="98"/>
      <c r="C205" s="120"/>
      <c r="D205" s="120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 spans="1:26" ht="15.75" customHeight="1" x14ac:dyDescent="0.25">
      <c r="A206" s="98"/>
      <c r="B206" s="98"/>
      <c r="C206" s="120"/>
      <c r="D206" s="120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 spans="1:26" ht="15.75" customHeight="1" x14ac:dyDescent="0.25">
      <c r="A207" s="98"/>
      <c r="B207" s="98"/>
      <c r="C207" s="120"/>
      <c r="D207" s="120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 spans="1:26" ht="15.75" customHeight="1" x14ac:dyDescent="0.25">
      <c r="A208" s="98"/>
      <c r="B208" s="98"/>
      <c r="C208" s="120"/>
      <c r="D208" s="120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 spans="1:26" ht="15.75" customHeight="1" x14ac:dyDescent="0.25">
      <c r="A209" s="98"/>
      <c r="B209" s="98"/>
      <c r="C209" s="120"/>
      <c r="D209" s="120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 spans="1:26" ht="15.75" customHeight="1" x14ac:dyDescent="0.25">
      <c r="A210" s="98"/>
      <c r="B210" s="98"/>
      <c r="C210" s="120"/>
      <c r="D210" s="120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 spans="1:26" ht="15.75" customHeight="1" x14ac:dyDescent="0.25">
      <c r="A211" s="98"/>
      <c r="B211" s="98"/>
      <c r="C211" s="120"/>
      <c r="D211" s="120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 spans="1:26" ht="15.75" customHeight="1" x14ac:dyDescent="0.25">
      <c r="A212" s="98"/>
      <c r="B212" s="98"/>
      <c r="C212" s="120"/>
      <c r="D212" s="120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 spans="1:26" ht="15.75" customHeight="1" x14ac:dyDescent="0.25">
      <c r="A213" s="98"/>
      <c r="B213" s="98"/>
      <c r="C213" s="120"/>
      <c r="D213" s="120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 spans="1:26" ht="15.75" customHeight="1" x14ac:dyDescent="0.25">
      <c r="A214" s="98"/>
      <c r="B214" s="98"/>
      <c r="C214" s="120"/>
      <c r="D214" s="120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 spans="1:26" ht="15.75" customHeight="1" x14ac:dyDescent="0.25">
      <c r="A215" s="98"/>
      <c r="B215" s="98"/>
      <c r="C215" s="120"/>
      <c r="D215" s="120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 spans="1:26" ht="15.75" customHeight="1" x14ac:dyDescent="0.25">
      <c r="A216" s="98"/>
      <c r="B216" s="98"/>
      <c r="C216" s="120"/>
      <c r="D216" s="120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 spans="1:26" ht="15.75" customHeight="1" x14ac:dyDescent="0.25">
      <c r="A217" s="98"/>
      <c r="B217" s="98"/>
      <c r="C217" s="120"/>
      <c r="D217" s="120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 spans="1:26" ht="15.75" customHeight="1" x14ac:dyDescent="0.25">
      <c r="A218" s="98"/>
      <c r="B218" s="98"/>
      <c r="C218" s="120"/>
      <c r="D218" s="120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 spans="1:26" ht="15.75" customHeight="1" x14ac:dyDescent="0.25">
      <c r="A219" s="98"/>
      <c r="B219" s="98"/>
      <c r="C219" s="120"/>
      <c r="D219" s="120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 spans="1:26" ht="15.75" customHeight="1" x14ac:dyDescent="0.25">
      <c r="A220" s="98"/>
      <c r="B220" s="98"/>
      <c r="C220" s="120"/>
      <c r="D220" s="120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 spans="1:26" ht="15.75" customHeight="1" x14ac:dyDescent="0.25">
      <c r="A221" s="98"/>
      <c r="B221" s="98"/>
      <c r="C221" s="120"/>
      <c r="D221" s="120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 spans="1:26" ht="15.75" customHeight="1" x14ac:dyDescent="0.25">
      <c r="A222" s="98"/>
      <c r="B222" s="98"/>
      <c r="C222" s="120"/>
      <c r="D222" s="120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 spans="1:26" ht="15.75" customHeight="1" x14ac:dyDescent="0.25">
      <c r="A223" s="98"/>
      <c r="B223" s="98"/>
      <c r="C223" s="120"/>
      <c r="D223" s="120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 spans="1:26" ht="15.75" customHeight="1" x14ac:dyDescent="0.25">
      <c r="A224" s="98"/>
      <c r="B224" s="98"/>
      <c r="C224" s="120"/>
      <c r="D224" s="120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 spans="1:26" ht="15.75" customHeight="1" x14ac:dyDescent="0.25">
      <c r="A225" s="98"/>
      <c r="B225" s="98"/>
      <c r="C225" s="120"/>
      <c r="D225" s="120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 spans="1:26" ht="15.75" customHeight="1" x14ac:dyDescent="0.25">
      <c r="A226" s="98"/>
      <c r="B226" s="98"/>
      <c r="C226" s="120"/>
      <c r="D226" s="120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 spans="1:26" ht="15.75" customHeight="1" x14ac:dyDescent="0.25">
      <c r="A227" s="98"/>
      <c r="B227" s="98"/>
      <c r="C227" s="120"/>
      <c r="D227" s="120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 spans="1:26" ht="15.75" customHeight="1" x14ac:dyDescent="0.25">
      <c r="A228" s="98"/>
      <c r="B228" s="98"/>
      <c r="C228" s="120"/>
      <c r="D228" s="120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 spans="1:26" ht="15.75" customHeight="1" x14ac:dyDescent="0.25">
      <c r="A229" s="98"/>
      <c r="B229" s="98"/>
      <c r="C229" s="120"/>
      <c r="D229" s="120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 spans="1:26" ht="15.75" customHeight="1" x14ac:dyDescent="0.25">
      <c r="A230" s="98"/>
      <c r="B230" s="98"/>
      <c r="C230" s="120"/>
      <c r="D230" s="120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 spans="1:26" ht="15.75" customHeight="1" x14ac:dyDescent="0.25">
      <c r="A231" s="98"/>
      <c r="B231" s="98"/>
      <c r="C231" s="120"/>
      <c r="D231" s="120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 spans="1:26" ht="15.75" customHeight="1" x14ac:dyDescent="0.25">
      <c r="A232" s="98"/>
      <c r="B232" s="98"/>
      <c r="C232" s="120"/>
      <c r="D232" s="120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 spans="1:26" ht="15.75" customHeight="1" x14ac:dyDescent="0.25">
      <c r="A233" s="98"/>
      <c r="B233" s="98"/>
      <c r="C233" s="120"/>
      <c r="D233" s="120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 spans="1:26" ht="15.75" customHeight="1" x14ac:dyDescent="0.25">
      <c r="A234" s="98"/>
      <c r="B234" s="98"/>
      <c r="C234" s="120"/>
      <c r="D234" s="120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 spans="1:26" ht="15.75" customHeight="1" x14ac:dyDescent="0.25">
      <c r="A235" s="98"/>
      <c r="B235" s="98"/>
      <c r="C235" s="120"/>
      <c r="D235" s="120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 spans="1:26" ht="15.75" customHeight="1" x14ac:dyDescent="0.25">
      <c r="A236" s="98"/>
      <c r="B236" s="98"/>
      <c r="C236" s="120"/>
      <c r="D236" s="120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 spans="1:26" ht="15.75" customHeight="1" x14ac:dyDescent="0.25">
      <c r="A237" s="98"/>
      <c r="B237" s="98"/>
      <c r="C237" s="120"/>
      <c r="D237" s="120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 spans="1:26" ht="15.75" customHeight="1" x14ac:dyDescent="0.25">
      <c r="A238" s="98"/>
      <c r="B238" s="98"/>
      <c r="C238" s="120"/>
      <c r="D238" s="120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 spans="1:26" ht="15.75" customHeight="1" x14ac:dyDescent="0.25">
      <c r="A239" s="98"/>
      <c r="B239" s="98"/>
      <c r="C239" s="120"/>
      <c r="D239" s="120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 spans="1:26" ht="15.75" customHeight="1" x14ac:dyDescent="0.25">
      <c r="A240" s="98"/>
      <c r="B240" s="98"/>
      <c r="C240" s="120"/>
      <c r="D240" s="120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 spans="1:26" ht="15.75" customHeight="1" x14ac:dyDescent="0.25">
      <c r="A241" s="98"/>
      <c r="B241" s="98"/>
      <c r="C241" s="120"/>
      <c r="D241" s="120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 spans="1:26" ht="15.75" customHeight="1" x14ac:dyDescent="0.25">
      <c r="A242" s="98"/>
      <c r="B242" s="98"/>
      <c r="C242" s="120"/>
      <c r="D242" s="120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 spans="1:26" ht="15.75" customHeight="1" x14ac:dyDescent="0.25">
      <c r="A243" s="98"/>
      <c r="B243" s="98"/>
      <c r="C243" s="120"/>
      <c r="D243" s="120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 spans="1:26" ht="15.75" customHeight="1" x14ac:dyDescent="0.25">
      <c r="A244" s="98"/>
      <c r="B244" s="98"/>
      <c r="C244" s="120"/>
      <c r="D244" s="120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 spans="1:26" ht="15.75" customHeight="1" x14ac:dyDescent="0.25">
      <c r="A245" s="98"/>
      <c r="B245" s="98"/>
      <c r="C245" s="120"/>
      <c r="D245" s="120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 spans="1:26" ht="15.75" customHeight="1" x14ac:dyDescent="0.25">
      <c r="A246" s="98"/>
      <c r="B246" s="98"/>
      <c r="C246" s="120"/>
      <c r="D246" s="120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 spans="1:26" ht="15.75" customHeight="1" x14ac:dyDescent="0.25">
      <c r="A247" s="98"/>
      <c r="B247" s="98"/>
      <c r="C247" s="120"/>
      <c r="D247" s="120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 spans="1:26" ht="15.75" customHeight="1" x14ac:dyDescent="0.25">
      <c r="A248" s="98"/>
      <c r="B248" s="98"/>
      <c r="C248" s="120"/>
      <c r="D248" s="120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 spans="1:26" ht="15.75" customHeight="1" x14ac:dyDescent="0.25">
      <c r="A249" s="98"/>
      <c r="B249" s="98"/>
      <c r="C249" s="120"/>
      <c r="D249" s="120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 spans="1:26" ht="15.75" customHeight="1" x14ac:dyDescent="0.25">
      <c r="A250" s="98"/>
      <c r="B250" s="98"/>
      <c r="C250" s="120"/>
      <c r="D250" s="120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  <row r="251" spans="1:26" ht="15.75" customHeight="1" x14ac:dyDescent="0.25">
      <c r="A251" s="98"/>
      <c r="B251" s="98"/>
      <c r="C251" s="120"/>
      <c r="D251" s="120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</row>
    <row r="252" spans="1:26" ht="15.75" customHeight="1" x14ac:dyDescent="0.25">
      <c r="A252" s="98"/>
      <c r="B252" s="98"/>
      <c r="C252" s="120"/>
      <c r="D252" s="120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</row>
    <row r="253" spans="1:26" ht="15.75" customHeight="1" x14ac:dyDescent="0.25">
      <c r="A253" s="98"/>
      <c r="B253" s="98"/>
      <c r="C253" s="120"/>
      <c r="D253" s="120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</row>
    <row r="254" spans="1:26" ht="15.75" customHeight="1" x14ac:dyDescent="0.25">
      <c r="A254" s="98"/>
      <c r="B254" s="98"/>
      <c r="C254" s="120"/>
      <c r="D254" s="120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</row>
    <row r="255" spans="1:26" ht="15.75" customHeight="1" x14ac:dyDescent="0.25">
      <c r="A255" s="98"/>
      <c r="B255" s="98"/>
      <c r="C255" s="120"/>
      <c r="D255" s="120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</row>
    <row r="256" spans="1:26" ht="15.75" customHeight="1" x14ac:dyDescent="0.25">
      <c r="A256" s="98"/>
      <c r="B256" s="98"/>
      <c r="C256" s="120"/>
      <c r="D256" s="120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</row>
    <row r="257" spans="1:26" ht="15.75" customHeight="1" x14ac:dyDescent="0.25">
      <c r="A257" s="98"/>
      <c r="B257" s="98"/>
      <c r="C257" s="120"/>
      <c r="D257" s="120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</row>
    <row r="258" spans="1:26" ht="15.75" customHeight="1" x14ac:dyDescent="0.25">
      <c r="A258" s="98"/>
      <c r="B258" s="98"/>
      <c r="C258" s="120"/>
      <c r="D258" s="120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</row>
    <row r="259" spans="1:26" ht="15.75" customHeight="1" x14ac:dyDescent="0.25">
      <c r="A259" s="98"/>
      <c r="B259" s="98"/>
      <c r="C259" s="120"/>
      <c r="D259" s="120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</row>
    <row r="260" spans="1:26" ht="15.75" customHeight="1" x14ac:dyDescent="0.25">
      <c r="A260" s="98"/>
      <c r="B260" s="98"/>
      <c r="C260" s="120"/>
      <c r="D260" s="120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</row>
    <row r="261" spans="1:26" ht="15.75" customHeight="1" x14ac:dyDescent="0.25">
      <c r="A261" s="98"/>
      <c r="B261" s="98"/>
      <c r="C261" s="120"/>
      <c r="D261" s="120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</row>
    <row r="262" spans="1:26" ht="15.75" customHeight="1" x14ac:dyDescent="0.25">
      <c r="A262" s="98"/>
      <c r="B262" s="98"/>
      <c r="C262" s="120"/>
      <c r="D262" s="120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</row>
    <row r="263" spans="1:26" ht="15.75" customHeight="1" x14ac:dyDescent="0.25">
      <c r="A263" s="98"/>
      <c r="B263" s="98"/>
      <c r="C263" s="120"/>
      <c r="D263" s="120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</row>
    <row r="264" spans="1:26" ht="15.75" customHeight="1" x14ac:dyDescent="0.25">
      <c r="A264" s="98"/>
      <c r="B264" s="98"/>
      <c r="C264" s="120"/>
      <c r="D264" s="120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</row>
    <row r="265" spans="1:26" ht="15.75" customHeight="1" x14ac:dyDescent="0.25">
      <c r="A265" s="98"/>
      <c r="B265" s="98"/>
      <c r="C265" s="120"/>
      <c r="D265" s="120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</row>
    <row r="266" spans="1:26" ht="15.75" customHeight="1" x14ac:dyDescent="0.25">
      <c r="A266" s="98"/>
      <c r="B266" s="98"/>
      <c r="C266" s="120"/>
      <c r="D266" s="120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</row>
    <row r="267" spans="1:26" ht="15.75" customHeight="1" x14ac:dyDescent="0.25">
      <c r="A267" s="98"/>
      <c r="B267" s="98"/>
      <c r="C267" s="120"/>
      <c r="D267" s="120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</row>
    <row r="268" spans="1:26" ht="15.75" customHeight="1" x14ac:dyDescent="0.25">
      <c r="A268" s="98"/>
      <c r="B268" s="98"/>
      <c r="C268" s="120"/>
      <c r="D268" s="120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</row>
    <row r="269" spans="1:26" ht="15.75" customHeight="1" x14ac:dyDescent="0.25">
      <c r="A269" s="98"/>
      <c r="B269" s="98"/>
      <c r="C269" s="120"/>
      <c r="D269" s="120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</row>
    <row r="270" spans="1:26" ht="15.75" customHeight="1" x14ac:dyDescent="0.25">
      <c r="A270" s="98"/>
      <c r="B270" s="98"/>
      <c r="C270" s="120"/>
      <c r="D270" s="120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</row>
    <row r="271" spans="1:26" ht="15.75" customHeight="1" x14ac:dyDescent="0.25">
      <c r="A271" s="98"/>
      <c r="B271" s="98"/>
      <c r="C271" s="120"/>
      <c r="D271" s="120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</row>
    <row r="272" spans="1:26" ht="15.75" customHeight="1" x14ac:dyDescent="0.25">
      <c r="A272" s="98"/>
      <c r="B272" s="98"/>
      <c r="C272" s="120"/>
      <c r="D272" s="120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</row>
    <row r="273" spans="1:26" ht="15.75" customHeight="1" x14ac:dyDescent="0.25">
      <c r="A273" s="98"/>
      <c r="B273" s="98"/>
      <c r="C273" s="120"/>
      <c r="D273" s="120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</row>
    <row r="274" spans="1:26" ht="15.75" customHeight="1" x14ac:dyDescent="0.25">
      <c r="A274" s="98"/>
      <c r="B274" s="98"/>
      <c r="C274" s="120"/>
      <c r="D274" s="120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</row>
    <row r="275" spans="1:26" ht="15.75" customHeight="1" x14ac:dyDescent="0.25">
      <c r="A275" s="98"/>
      <c r="B275" s="98"/>
      <c r="C275" s="120"/>
      <c r="D275" s="120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</row>
    <row r="276" spans="1:26" ht="15.75" customHeight="1" x14ac:dyDescent="0.25">
      <c r="A276" s="98"/>
      <c r="B276" s="98"/>
      <c r="C276" s="120"/>
      <c r="D276" s="120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</row>
    <row r="277" spans="1:26" ht="15.75" customHeight="1" x14ac:dyDescent="0.25">
      <c r="A277" s="98"/>
      <c r="B277" s="98"/>
      <c r="C277" s="120"/>
      <c r="D277" s="120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</row>
    <row r="278" spans="1:26" ht="15.75" customHeight="1" x14ac:dyDescent="0.25">
      <c r="A278" s="98"/>
      <c r="B278" s="98"/>
      <c r="C278" s="120"/>
      <c r="D278" s="120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</row>
    <row r="279" spans="1:26" ht="15.75" customHeight="1" x14ac:dyDescent="0.25">
      <c r="A279" s="98"/>
      <c r="B279" s="98"/>
      <c r="C279" s="120"/>
      <c r="D279" s="120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</row>
    <row r="280" spans="1:26" ht="15.75" customHeight="1" x14ac:dyDescent="0.25">
      <c r="A280" s="98"/>
      <c r="B280" s="98"/>
      <c r="C280" s="120"/>
      <c r="D280" s="120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</row>
    <row r="281" spans="1:26" ht="15.75" customHeight="1" x14ac:dyDescent="0.25">
      <c r="A281" s="98"/>
      <c r="B281" s="98"/>
      <c r="C281" s="120"/>
      <c r="D281" s="120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</row>
    <row r="282" spans="1:26" ht="15.75" customHeight="1" x14ac:dyDescent="0.25">
      <c r="A282" s="98"/>
      <c r="B282" s="98"/>
      <c r="C282" s="120"/>
      <c r="D282" s="120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</row>
    <row r="283" spans="1:26" ht="15.75" customHeight="1" x14ac:dyDescent="0.25">
      <c r="A283" s="98"/>
      <c r="B283" s="98"/>
      <c r="C283" s="120"/>
      <c r="D283" s="120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</row>
    <row r="284" spans="1:26" ht="15.75" customHeight="1" x14ac:dyDescent="0.25">
      <c r="A284" s="98"/>
      <c r="B284" s="98"/>
      <c r="C284" s="120"/>
      <c r="D284" s="120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</row>
    <row r="285" spans="1:26" ht="15.75" customHeight="1" x14ac:dyDescent="0.25">
      <c r="A285" s="98"/>
      <c r="B285" s="98"/>
      <c r="C285" s="120"/>
      <c r="D285" s="120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</row>
    <row r="286" spans="1:26" ht="15.75" customHeight="1" x14ac:dyDescent="0.25">
      <c r="A286" s="98"/>
      <c r="B286" s="98"/>
      <c r="C286" s="120"/>
      <c r="D286" s="120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</row>
    <row r="287" spans="1:26" ht="15.75" customHeight="1" x14ac:dyDescent="0.25">
      <c r="A287" s="98"/>
      <c r="B287" s="98"/>
      <c r="C287" s="120"/>
      <c r="D287" s="120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</row>
    <row r="288" spans="1:26" ht="15.75" customHeight="1" x14ac:dyDescent="0.25">
      <c r="A288" s="98"/>
      <c r="B288" s="98"/>
      <c r="C288" s="120"/>
      <c r="D288" s="120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</row>
    <row r="289" spans="1:26" ht="15.75" customHeight="1" x14ac:dyDescent="0.25">
      <c r="A289" s="98"/>
      <c r="B289" s="98"/>
      <c r="C289" s="120"/>
      <c r="D289" s="120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</row>
    <row r="290" spans="1:26" ht="15.75" customHeight="1" x14ac:dyDescent="0.25">
      <c r="A290" s="98"/>
      <c r="B290" s="98"/>
      <c r="C290" s="120"/>
      <c r="D290" s="120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</row>
    <row r="291" spans="1:26" ht="15.75" customHeight="1" x14ac:dyDescent="0.25">
      <c r="A291" s="98"/>
      <c r="B291" s="98"/>
      <c r="C291" s="120"/>
      <c r="D291" s="120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</row>
    <row r="292" spans="1:26" ht="15.75" customHeight="1" x14ac:dyDescent="0.25">
      <c r="A292" s="98"/>
      <c r="B292" s="98"/>
      <c r="C292" s="120"/>
      <c r="D292" s="120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</row>
    <row r="293" spans="1:26" ht="15.75" customHeight="1" x14ac:dyDescent="0.25">
      <c r="A293" s="98"/>
      <c r="B293" s="98"/>
      <c r="C293" s="120"/>
      <c r="D293" s="120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</row>
    <row r="294" spans="1:26" ht="15.75" customHeight="1" x14ac:dyDescent="0.25">
      <c r="A294" s="98"/>
      <c r="B294" s="98"/>
      <c r="C294" s="120"/>
      <c r="D294" s="120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</row>
    <row r="295" spans="1:26" ht="15.75" customHeight="1" x14ac:dyDescent="0.25">
      <c r="A295" s="98"/>
      <c r="B295" s="98"/>
      <c r="C295" s="120"/>
      <c r="D295" s="120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</row>
    <row r="296" spans="1:26" ht="15.75" customHeight="1" x14ac:dyDescent="0.25">
      <c r="A296" s="98"/>
      <c r="B296" s="98"/>
      <c r="C296" s="120"/>
      <c r="D296" s="120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</row>
    <row r="297" spans="1:26" ht="15.75" customHeight="1" x14ac:dyDescent="0.25">
      <c r="A297" s="98"/>
      <c r="B297" s="98"/>
      <c r="C297" s="120"/>
      <c r="D297" s="120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</row>
    <row r="298" spans="1:26" ht="15.75" customHeight="1" x14ac:dyDescent="0.25">
      <c r="A298" s="98"/>
      <c r="B298" s="98"/>
      <c r="C298" s="120"/>
      <c r="D298" s="120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</row>
    <row r="299" spans="1:26" ht="15.75" customHeight="1" x14ac:dyDescent="0.25">
      <c r="A299" s="98"/>
      <c r="B299" s="98"/>
      <c r="C299" s="120"/>
      <c r="D299" s="120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</row>
    <row r="300" spans="1:26" ht="15.75" customHeight="1" x14ac:dyDescent="0.25">
      <c r="A300" s="98"/>
      <c r="B300" s="98"/>
      <c r="C300" s="120"/>
      <c r="D300" s="120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</row>
    <row r="301" spans="1:26" ht="15.75" customHeight="1" x14ac:dyDescent="0.25">
      <c r="A301" s="98"/>
      <c r="B301" s="98"/>
      <c r="C301" s="120"/>
      <c r="D301" s="120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</row>
    <row r="302" spans="1:26" ht="15.75" customHeight="1" x14ac:dyDescent="0.25">
      <c r="A302" s="98"/>
      <c r="B302" s="98"/>
      <c r="C302" s="120"/>
      <c r="D302" s="120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</row>
    <row r="303" spans="1:26" ht="15.75" customHeight="1" x14ac:dyDescent="0.25">
      <c r="A303" s="98"/>
      <c r="B303" s="98"/>
      <c r="C303" s="120"/>
      <c r="D303" s="120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</row>
    <row r="304" spans="1:26" ht="15.75" customHeight="1" x14ac:dyDescent="0.25">
      <c r="A304" s="98"/>
      <c r="B304" s="98"/>
      <c r="C304" s="120"/>
      <c r="D304" s="120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</row>
    <row r="305" spans="1:26" ht="15.75" customHeight="1" x14ac:dyDescent="0.25">
      <c r="A305" s="98"/>
      <c r="B305" s="98"/>
      <c r="C305" s="120"/>
      <c r="D305" s="120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</row>
    <row r="306" spans="1:26" ht="15.75" customHeight="1" x14ac:dyDescent="0.25">
      <c r="A306" s="98"/>
      <c r="B306" s="98"/>
      <c r="C306" s="120"/>
      <c r="D306" s="120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</row>
    <row r="307" spans="1:26" ht="15.75" customHeight="1" x14ac:dyDescent="0.25">
      <c r="A307" s="98"/>
      <c r="B307" s="98"/>
      <c r="C307" s="120"/>
      <c r="D307" s="120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</row>
    <row r="308" spans="1:26" ht="15.75" customHeight="1" x14ac:dyDescent="0.25">
      <c r="A308" s="98"/>
      <c r="B308" s="98"/>
      <c r="C308" s="120"/>
      <c r="D308" s="120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</row>
    <row r="309" spans="1:26" ht="15.75" customHeight="1" x14ac:dyDescent="0.25">
      <c r="A309" s="98"/>
      <c r="B309" s="98"/>
      <c r="C309" s="120"/>
      <c r="D309" s="120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</row>
    <row r="310" spans="1:26" ht="15.75" customHeight="1" x14ac:dyDescent="0.25">
      <c r="A310" s="98"/>
      <c r="B310" s="98"/>
      <c r="C310" s="120"/>
      <c r="D310" s="120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</row>
    <row r="311" spans="1:26" ht="15.75" customHeight="1" x14ac:dyDescent="0.25">
      <c r="A311" s="98"/>
      <c r="B311" s="98"/>
      <c r="C311" s="120"/>
      <c r="D311" s="120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</row>
    <row r="312" spans="1:26" ht="15.75" customHeight="1" x14ac:dyDescent="0.25">
      <c r="A312" s="98"/>
      <c r="B312" s="98"/>
      <c r="C312" s="120"/>
      <c r="D312" s="120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</row>
    <row r="313" spans="1:26" ht="15.75" customHeight="1" x14ac:dyDescent="0.25">
      <c r="A313" s="98"/>
      <c r="B313" s="98"/>
      <c r="C313" s="120"/>
      <c r="D313" s="120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</row>
    <row r="314" spans="1:26" ht="15.75" customHeight="1" x14ac:dyDescent="0.25">
      <c r="A314" s="98"/>
      <c r="B314" s="98"/>
      <c r="C314" s="120"/>
      <c r="D314" s="120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</row>
    <row r="315" spans="1:26" ht="15.75" customHeight="1" x14ac:dyDescent="0.25">
      <c r="A315" s="98"/>
      <c r="B315" s="98"/>
      <c r="C315" s="120"/>
      <c r="D315" s="120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</row>
    <row r="316" spans="1:26" ht="15.75" customHeight="1" x14ac:dyDescent="0.25">
      <c r="A316" s="98"/>
      <c r="B316" s="98"/>
      <c r="C316" s="120"/>
      <c r="D316" s="120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</row>
    <row r="317" spans="1:26" ht="15.75" customHeight="1" x14ac:dyDescent="0.25">
      <c r="A317" s="98"/>
      <c r="B317" s="98"/>
      <c r="C317" s="120"/>
      <c r="D317" s="120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</row>
    <row r="318" spans="1:26" ht="15.75" customHeight="1" x14ac:dyDescent="0.25">
      <c r="A318" s="98"/>
      <c r="B318" s="98"/>
      <c r="C318" s="120"/>
      <c r="D318" s="120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</row>
    <row r="319" spans="1:26" ht="15.75" customHeight="1" x14ac:dyDescent="0.25">
      <c r="A319" s="98"/>
      <c r="B319" s="98"/>
      <c r="C319" s="120"/>
      <c r="D319" s="120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</row>
    <row r="320" spans="1:26" ht="15.75" customHeight="1" x14ac:dyDescent="0.25">
      <c r="A320" s="98"/>
      <c r="B320" s="98"/>
      <c r="C320" s="120"/>
      <c r="D320" s="120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</row>
    <row r="321" spans="1:26" ht="15.75" customHeight="1" x14ac:dyDescent="0.25">
      <c r="A321" s="98"/>
      <c r="B321" s="98"/>
      <c r="C321" s="120"/>
      <c r="D321" s="120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</row>
    <row r="322" spans="1:26" ht="15.75" customHeight="1" x14ac:dyDescent="0.25">
      <c r="A322" s="98"/>
      <c r="B322" s="98"/>
      <c r="C322" s="120"/>
      <c r="D322" s="120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</row>
    <row r="323" spans="1:26" ht="15.75" customHeight="1" x14ac:dyDescent="0.25">
      <c r="A323" s="98"/>
      <c r="B323" s="98"/>
      <c r="C323" s="120"/>
      <c r="D323" s="120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</row>
    <row r="324" spans="1:26" ht="15.75" customHeight="1" x14ac:dyDescent="0.25">
      <c r="A324" s="98"/>
      <c r="B324" s="98"/>
      <c r="C324" s="120"/>
      <c r="D324" s="120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</row>
    <row r="325" spans="1:26" ht="15.75" customHeight="1" x14ac:dyDescent="0.25">
      <c r="A325" s="98"/>
      <c r="B325" s="98"/>
      <c r="C325" s="120"/>
      <c r="D325" s="120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</row>
    <row r="326" spans="1:26" ht="15.75" customHeight="1" x14ac:dyDescent="0.25">
      <c r="A326" s="98"/>
      <c r="B326" s="98"/>
      <c r="C326" s="120"/>
      <c r="D326" s="120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</row>
    <row r="327" spans="1:26" ht="15.75" customHeight="1" x14ac:dyDescent="0.25">
      <c r="A327" s="98"/>
      <c r="B327" s="98"/>
      <c r="C327" s="120"/>
      <c r="D327" s="120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</row>
    <row r="328" spans="1:26" ht="15.75" customHeight="1" x14ac:dyDescent="0.25">
      <c r="A328" s="98"/>
      <c r="B328" s="98"/>
      <c r="C328" s="120"/>
      <c r="D328" s="120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</row>
    <row r="329" spans="1:26" ht="15.75" customHeight="1" x14ac:dyDescent="0.25">
      <c r="A329" s="98"/>
      <c r="B329" s="98"/>
      <c r="C329" s="120"/>
      <c r="D329" s="120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</row>
    <row r="330" spans="1:26" ht="15.75" customHeight="1" x14ac:dyDescent="0.25">
      <c r="A330" s="98"/>
      <c r="B330" s="98"/>
      <c r="C330" s="120"/>
      <c r="D330" s="120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</row>
    <row r="331" spans="1:26" ht="15.75" customHeight="1" x14ac:dyDescent="0.25">
      <c r="A331" s="98"/>
      <c r="B331" s="98"/>
      <c r="C331" s="120"/>
      <c r="D331" s="120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</row>
    <row r="332" spans="1:26" ht="15.75" customHeight="1" x14ac:dyDescent="0.25">
      <c r="A332" s="98"/>
      <c r="B332" s="98"/>
      <c r="C332" s="120"/>
      <c r="D332" s="120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</row>
    <row r="333" spans="1:26" ht="15.75" customHeight="1" x14ac:dyDescent="0.25">
      <c r="A333" s="98"/>
      <c r="B333" s="98"/>
      <c r="C333" s="120"/>
      <c r="D333" s="120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</row>
    <row r="334" spans="1:26" ht="15.75" customHeight="1" x14ac:dyDescent="0.25">
      <c r="A334" s="98"/>
      <c r="B334" s="98"/>
      <c r="C334" s="120"/>
      <c r="D334" s="120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</row>
    <row r="335" spans="1:26" ht="15.75" customHeight="1" x14ac:dyDescent="0.25">
      <c r="A335" s="98"/>
      <c r="B335" s="98"/>
      <c r="C335" s="120"/>
      <c r="D335" s="120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</row>
    <row r="336" spans="1:26" ht="15.75" customHeight="1" x14ac:dyDescent="0.25">
      <c r="A336" s="98"/>
      <c r="B336" s="98"/>
      <c r="C336" s="120"/>
      <c r="D336" s="120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</row>
    <row r="337" spans="1:26" ht="15.75" customHeight="1" x14ac:dyDescent="0.25">
      <c r="A337" s="98"/>
      <c r="B337" s="98"/>
      <c r="C337" s="120"/>
      <c r="D337" s="120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</row>
    <row r="338" spans="1:26" ht="15.75" customHeight="1" x14ac:dyDescent="0.25">
      <c r="A338" s="98"/>
      <c r="B338" s="98"/>
      <c r="C338" s="120"/>
      <c r="D338" s="120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</row>
    <row r="339" spans="1:26" ht="15.75" customHeight="1" x14ac:dyDescent="0.25">
      <c r="A339" s="98"/>
      <c r="B339" s="98"/>
      <c r="C339" s="120"/>
      <c r="D339" s="120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</row>
    <row r="340" spans="1:26" ht="15.75" customHeight="1" x14ac:dyDescent="0.25">
      <c r="A340" s="98"/>
      <c r="B340" s="98"/>
      <c r="C340" s="120"/>
      <c r="D340" s="120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</row>
    <row r="341" spans="1:26" ht="15.75" customHeight="1" x14ac:dyDescent="0.25">
      <c r="A341" s="98"/>
      <c r="B341" s="98"/>
      <c r="C341" s="120"/>
      <c r="D341" s="120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</row>
    <row r="342" spans="1:26" ht="15.75" customHeight="1" x14ac:dyDescent="0.25">
      <c r="A342" s="98"/>
      <c r="B342" s="98"/>
      <c r="C342" s="120"/>
      <c r="D342" s="120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</row>
    <row r="343" spans="1:26" ht="15.75" customHeight="1" x14ac:dyDescent="0.25">
      <c r="A343" s="98"/>
      <c r="B343" s="98"/>
      <c r="C343" s="120"/>
      <c r="D343" s="120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</row>
    <row r="344" spans="1:26" ht="15.75" customHeight="1" x14ac:dyDescent="0.25">
      <c r="A344" s="98"/>
      <c r="B344" s="98"/>
      <c r="C344" s="120"/>
      <c r="D344" s="120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</row>
    <row r="345" spans="1:26" ht="15.75" customHeight="1" x14ac:dyDescent="0.25">
      <c r="A345" s="98"/>
      <c r="B345" s="98"/>
      <c r="C345" s="120"/>
      <c r="D345" s="120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</row>
    <row r="346" spans="1:26" ht="15.75" customHeight="1" x14ac:dyDescent="0.25">
      <c r="A346" s="98"/>
      <c r="B346" s="98"/>
      <c r="C346" s="120"/>
      <c r="D346" s="120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</row>
    <row r="347" spans="1:26" ht="15.75" customHeight="1" x14ac:dyDescent="0.25">
      <c r="A347" s="98"/>
      <c r="B347" s="98"/>
      <c r="C347" s="120"/>
      <c r="D347" s="120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</row>
    <row r="348" spans="1:26" ht="15.75" customHeight="1" x14ac:dyDescent="0.25">
      <c r="A348" s="98"/>
      <c r="B348" s="98"/>
      <c r="C348" s="120"/>
      <c r="D348" s="120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</row>
    <row r="349" spans="1:26" ht="15.75" customHeight="1" x14ac:dyDescent="0.25">
      <c r="A349" s="98"/>
      <c r="B349" s="98"/>
      <c r="C349" s="120"/>
      <c r="D349" s="120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</row>
    <row r="350" spans="1:26" ht="15.75" customHeight="1" x14ac:dyDescent="0.25">
      <c r="A350" s="98"/>
      <c r="B350" s="98"/>
      <c r="C350" s="120"/>
      <c r="D350" s="120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</row>
    <row r="351" spans="1:26" ht="15.75" customHeight="1" x14ac:dyDescent="0.25">
      <c r="A351" s="98"/>
      <c r="B351" s="98"/>
      <c r="C351" s="120"/>
      <c r="D351" s="120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</row>
    <row r="352" spans="1:26" ht="15.75" customHeight="1" x14ac:dyDescent="0.25">
      <c r="A352" s="98"/>
      <c r="B352" s="98"/>
      <c r="C352" s="120"/>
      <c r="D352" s="120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</row>
    <row r="353" spans="1:26" ht="15.75" customHeight="1" x14ac:dyDescent="0.25">
      <c r="A353" s="98"/>
      <c r="B353" s="98"/>
      <c r="C353" s="120"/>
      <c r="D353" s="120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</row>
    <row r="354" spans="1:26" ht="15.75" customHeight="1" x14ac:dyDescent="0.25">
      <c r="A354" s="98"/>
      <c r="B354" s="98"/>
      <c r="C354" s="120"/>
      <c r="D354" s="120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</row>
    <row r="355" spans="1:26" ht="15.75" customHeight="1" x14ac:dyDescent="0.25">
      <c r="A355" s="98"/>
      <c r="B355" s="98"/>
      <c r="C355" s="120"/>
      <c r="D355" s="120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</row>
    <row r="356" spans="1:26" ht="15.75" customHeight="1" x14ac:dyDescent="0.25">
      <c r="A356" s="98"/>
      <c r="B356" s="98"/>
      <c r="C356" s="120"/>
      <c r="D356" s="120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</row>
    <row r="357" spans="1:26" ht="15.75" customHeight="1" x14ac:dyDescent="0.25">
      <c r="A357" s="98"/>
      <c r="B357" s="98"/>
      <c r="C357" s="120"/>
      <c r="D357" s="120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</row>
    <row r="358" spans="1:26" ht="15.75" customHeight="1" x14ac:dyDescent="0.25">
      <c r="A358" s="98"/>
      <c r="B358" s="98"/>
      <c r="C358" s="120"/>
      <c r="D358" s="120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</row>
    <row r="359" spans="1:26" ht="15.75" customHeight="1" x14ac:dyDescent="0.25">
      <c r="A359" s="98"/>
      <c r="B359" s="98"/>
      <c r="C359" s="120"/>
      <c r="D359" s="120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</row>
    <row r="360" spans="1:26" ht="15.75" customHeight="1" x14ac:dyDescent="0.25">
      <c r="A360" s="98"/>
      <c r="B360" s="98"/>
      <c r="C360" s="120"/>
      <c r="D360" s="120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</row>
    <row r="361" spans="1:26" ht="15.75" customHeight="1" x14ac:dyDescent="0.25">
      <c r="A361" s="98"/>
      <c r="B361" s="98"/>
      <c r="C361" s="120"/>
      <c r="D361" s="120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</row>
    <row r="362" spans="1:26" ht="15.75" customHeight="1" x14ac:dyDescent="0.25">
      <c r="A362" s="98"/>
      <c r="B362" s="98"/>
      <c r="C362" s="120"/>
      <c r="D362" s="120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</row>
    <row r="363" spans="1:26" ht="15.75" customHeight="1" x14ac:dyDescent="0.25">
      <c r="A363" s="98"/>
      <c r="B363" s="98"/>
      <c r="C363" s="120"/>
      <c r="D363" s="120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</row>
    <row r="364" spans="1:26" ht="15.75" customHeight="1" x14ac:dyDescent="0.25">
      <c r="A364" s="98"/>
      <c r="B364" s="98"/>
      <c r="C364" s="120"/>
      <c r="D364" s="120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</row>
    <row r="365" spans="1:26" ht="15.75" customHeight="1" x14ac:dyDescent="0.25">
      <c r="A365" s="98"/>
      <c r="B365" s="98"/>
      <c r="C365" s="120"/>
      <c r="D365" s="120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</row>
    <row r="366" spans="1:26" ht="15.75" customHeight="1" x14ac:dyDescent="0.25">
      <c r="A366" s="98"/>
      <c r="B366" s="98"/>
      <c r="C366" s="120"/>
      <c r="D366" s="120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</row>
    <row r="367" spans="1:26" ht="15.75" customHeight="1" x14ac:dyDescent="0.25">
      <c r="A367" s="98"/>
      <c r="B367" s="98"/>
      <c r="C367" s="120"/>
      <c r="D367" s="120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</row>
    <row r="368" spans="1:26" ht="15.75" customHeight="1" x14ac:dyDescent="0.25">
      <c r="A368" s="98"/>
      <c r="B368" s="98"/>
      <c r="C368" s="120"/>
      <c r="D368" s="120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</row>
    <row r="369" spans="1:26" ht="15.75" customHeight="1" x14ac:dyDescent="0.25">
      <c r="A369" s="98"/>
      <c r="B369" s="98"/>
      <c r="C369" s="120"/>
      <c r="D369" s="120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</row>
    <row r="370" spans="1:26" ht="15.75" customHeight="1" x14ac:dyDescent="0.25">
      <c r="A370" s="98"/>
      <c r="B370" s="98"/>
      <c r="C370" s="120"/>
      <c r="D370" s="120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</row>
    <row r="371" spans="1:26" ht="15.75" customHeight="1" x14ac:dyDescent="0.25">
      <c r="A371" s="98"/>
      <c r="B371" s="98"/>
      <c r="C371" s="120"/>
      <c r="D371" s="120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</row>
    <row r="372" spans="1:26" ht="15.75" customHeight="1" x14ac:dyDescent="0.25">
      <c r="A372" s="98"/>
      <c r="B372" s="98"/>
      <c r="C372" s="120"/>
      <c r="D372" s="120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</row>
    <row r="373" spans="1:26" ht="15.75" customHeight="1" x14ac:dyDescent="0.25">
      <c r="A373" s="98"/>
      <c r="B373" s="98"/>
      <c r="C373" s="120"/>
      <c r="D373" s="120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</row>
    <row r="374" spans="1:26" ht="15.75" customHeight="1" x14ac:dyDescent="0.25">
      <c r="A374" s="98"/>
      <c r="B374" s="98"/>
      <c r="C374" s="120"/>
      <c r="D374" s="120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</row>
    <row r="375" spans="1:26" ht="15.75" customHeight="1" x14ac:dyDescent="0.25">
      <c r="A375" s="98"/>
      <c r="B375" s="98"/>
      <c r="C375" s="120"/>
      <c r="D375" s="120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</row>
    <row r="376" spans="1:26" ht="15.75" customHeight="1" x14ac:dyDescent="0.25">
      <c r="A376" s="98"/>
      <c r="B376" s="98"/>
      <c r="C376" s="120"/>
      <c r="D376" s="120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</row>
    <row r="377" spans="1:26" ht="15.75" customHeight="1" x14ac:dyDescent="0.25">
      <c r="A377" s="98"/>
      <c r="B377" s="98"/>
      <c r="C377" s="120"/>
      <c r="D377" s="120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</row>
    <row r="378" spans="1:26" ht="15.75" customHeight="1" x14ac:dyDescent="0.25">
      <c r="A378" s="98"/>
      <c r="B378" s="98"/>
      <c r="C378" s="120"/>
      <c r="D378" s="120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</row>
    <row r="379" spans="1:26" ht="15.75" customHeight="1" x14ac:dyDescent="0.25">
      <c r="A379" s="98"/>
      <c r="B379" s="98"/>
      <c r="C379" s="120"/>
      <c r="D379" s="120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</row>
    <row r="380" spans="1:26" ht="15.75" customHeight="1" x14ac:dyDescent="0.25">
      <c r="A380" s="98"/>
      <c r="B380" s="98"/>
      <c r="C380" s="120"/>
      <c r="D380" s="120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</row>
    <row r="381" spans="1:26" ht="15.75" customHeight="1" x14ac:dyDescent="0.25">
      <c r="A381" s="98"/>
      <c r="B381" s="98"/>
      <c r="C381" s="120"/>
      <c r="D381" s="120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</row>
    <row r="382" spans="1:26" ht="15.75" customHeight="1" x14ac:dyDescent="0.25">
      <c r="A382" s="98"/>
      <c r="B382" s="98"/>
      <c r="C382" s="120"/>
      <c r="D382" s="120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</row>
    <row r="383" spans="1:26" ht="15.75" customHeight="1" x14ac:dyDescent="0.25">
      <c r="A383" s="98"/>
      <c r="B383" s="98"/>
      <c r="C383" s="120"/>
      <c r="D383" s="120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</row>
    <row r="384" spans="1:26" ht="15.75" customHeight="1" x14ac:dyDescent="0.25">
      <c r="A384" s="98"/>
      <c r="B384" s="98"/>
      <c r="C384" s="120"/>
      <c r="D384" s="120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</row>
    <row r="385" spans="1:26" ht="15.75" customHeight="1" x14ac:dyDescent="0.25">
      <c r="A385" s="98"/>
      <c r="B385" s="98"/>
      <c r="C385" s="120"/>
      <c r="D385" s="120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</row>
    <row r="386" spans="1:26" ht="15.75" customHeight="1" x14ac:dyDescent="0.25">
      <c r="A386" s="98"/>
      <c r="B386" s="98"/>
      <c r="C386" s="120"/>
      <c r="D386" s="120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</row>
    <row r="387" spans="1:26" ht="15.75" customHeight="1" x14ac:dyDescent="0.25">
      <c r="A387" s="98"/>
      <c r="B387" s="98"/>
      <c r="C387" s="120"/>
      <c r="D387" s="120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</row>
    <row r="388" spans="1:26" ht="15.75" customHeight="1" x14ac:dyDescent="0.25">
      <c r="A388" s="98"/>
      <c r="B388" s="98"/>
      <c r="C388" s="120"/>
      <c r="D388" s="120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</row>
    <row r="389" spans="1:26" ht="15.75" customHeight="1" x14ac:dyDescent="0.25">
      <c r="A389" s="98"/>
      <c r="B389" s="98"/>
      <c r="C389" s="120"/>
      <c r="D389" s="120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</row>
    <row r="390" spans="1:26" ht="15.75" customHeight="1" x14ac:dyDescent="0.25">
      <c r="A390" s="98"/>
      <c r="B390" s="98"/>
      <c r="C390" s="120"/>
      <c r="D390" s="120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</row>
    <row r="391" spans="1:26" ht="15.75" customHeight="1" x14ac:dyDescent="0.25">
      <c r="A391" s="98"/>
      <c r="B391" s="98"/>
      <c r="C391" s="120"/>
      <c r="D391" s="120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</row>
    <row r="392" spans="1:26" ht="15.75" customHeight="1" x14ac:dyDescent="0.25">
      <c r="A392" s="98"/>
      <c r="B392" s="98"/>
      <c r="C392" s="120"/>
      <c r="D392" s="120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</row>
    <row r="393" spans="1:26" ht="15.75" customHeight="1" x14ac:dyDescent="0.25">
      <c r="A393" s="98"/>
      <c r="B393" s="98"/>
      <c r="C393" s="120"/>
      <c r="D393" s="120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</row>
    <row r="394" spans="1:26" ht="15.75" customHeight="1" x14ac:dyDescent="0.25">
      <c r="A394" s="98"/>
      <c r="B394" s="98"/>
      <c r="C394" s="120"/>
      <c r="D394" s="120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</row>
    <row r="395" spans="1:26" ht="15.75" customHeight="1" x14ac:dyDescent="0.25">
      <c r="A395" s="98"/>
      <c r="B395" s="98"/>
      <c r="C395" s="120"/>
      <c r="D395" s="120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</row>
    <row r="396" spans="1:26" ht="15.75" customHeight="1" x14ac:dyDescent="0.25">
      <c r="A396" s="98"/>
      <c r="B396" s="98"/>
      <c r="C396" s="120"/>
      <c r="D396" s="120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</row>
    <row r="397" spans="1:26" ht="15.75" customHeight="1" x14ac:dyDescent="0.25">
      <c r="A397" s="98"/>
      <c r="B397" s="98"/>
      <c r="C397" s="120"/>
      <c r="D397" s="120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</row>
    <row r="398" spans="1:26" ht="15.75" customHeight="1" x14ac:dyDescent="0.25">
      <c r="A398" s="98"/>
      <c r="B398" s="98"/>
      <c r="C398" s="120"/>
      <c r="D398" s="120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</row>
    <row r="399" spans="1:26" ht="15.75" customHeight="1" x14ac:dyDescent="0.25">
      <c r="A399" s="98"/>
      <c r="B399" s="98"/>
      <c r="C399" s="120"/>
      <c r="D399" s="120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</row>
    <row r="400" spans="1:26" ht="15.75" customHeight="1" x14ac:dyDescent="0.25">
      <c r="A400" s="98"/>
      <c r="B400" s="98"/>
      <c r="C400" s="120"/>
      <c r="D400" s="120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</row>
    <row r="401" spans="1:26" ht="15.75" customHeight="1" x14ac:dyDescent="0.25">
      <c r="A401" s="98"/>
      <c r="B401" s="98"/>
      <c r="C401" s="120"/>
      <c r="D401" s="120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</row>
    <row r="402" spans="1:26" ht="15.75" customHeight="1" x14ac:dyDescent="0.25">
      <c r="A402" s="98"/>
      <c r="B402" s="98"/>
      <c r="C402" s="120"/>
      <c r="D402" s="120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</row>
    <row r="403" spans="1:26" ht="15.75" customHeight="1" x14ac:dyDescent="0.25">
      <c r="A403" s="98"/>
      <c r="B403" s="98"/>
      <c r="C403" s="120"/>
      <c r="D403" s="120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</row>
    <row r="404" spans="1:26" ht="15.75" customHeight="1" x14ac:dyDescent="0.25">
      <c r="A404" s="98"/>
      <c r="B404" s="98"/>
      <c r="C404" s="120"/>
      <c r="D404" s="120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</row>
    <row r="405" spans="1:26" ht="15.75" customHeight="1" x14ac:dyDescent="0.25">
      <c r="A405" s="98"/>
      <c r="B405" s="98"/>
      <c r="C405" s="120"/>
      <c r="D405" s="120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</row>
    <row r="406" spans="1:26" ht="15.75" customHeight="1" x14ac:dyDescent="0.25">
      <c r="A406" s="98"/>
      <c r="B406" s="98"/>
      <c r="C406" s="120"/>
      <c r="D406" s="120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</row>
    <row r="407" spans="1:26" ht="15.75" customHeight="1" x14ac:dyDescent="0.25">
      <c r="A407" s="98"/>
      <c r="B407" s="98"/>
      <c r="C407" s="120"/>
      <c r="D407" s="120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</row>
    <row r="408" spans="1:26" ht="15.75" customHeight="1" x14ac:dyDescent="0.25">
      <c r="A408" s="98"/>
      <c r="B408" s="98"/>
      <c r="C408" s="120"/>
      <c r="D408" s="120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</row>
    <row r="409" spans="1:26" ht="15.75" customHeight="1" x14ac:dyDescent="0.25">
      <c r="A409" s="98"/>
      <c r="B409" s="98"/>
      <c r="C409" s="120"/>
      <c r="D409" s="120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</row>
    <row r="410" spans="1:26" ht="15.75" customHeight="1" x14ac:dyDescent="0.25">
      <c r="A410" s="98"/>
      <c r="B410" s="98"/>
      <c r="C410" s="120"/>
      <c r="D410" s="120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</row>
    <row r="411" spans="1:26" ht="15.75" customHeight="1" x14ac:dyDescent="0.25">
      <c r="A411" s="98"/>
      <c r="B411" s="98"/>
      <c r="C411" s="120"/>
      <c r="D411" s="120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</row>
    <row r="412" spans="1:26" ht="15.75" customHeight="1" x14ac:dyDescent="0.25">
      <c r="A412" s="98"/>
      <c r="B412" s="98"/>
      <c r="C412" s="120"/>
      <c r="D412" s="120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</row>
    <row r="413" spans="1:26" ht="15.75" customHeight="1" x14ac:dyDescent="0.25">
      <c r="A413" s="98"/>
      <c r="B413" s="98"/>
      <c r="C413" s="120"/>
      <c r="D413" s="120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</row>
    <row r="414" spans="1:26" ht="15.75" customHeight="1" x14ac:dyDescent="0.25">
      <c r="A414" s="98"/>
      <c r="B414" s="98"/>
      <c r="C414" s="120"/>
      <c r="D414" s="120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</row>
    <row r="415" spans="1:26" ht="15.75" customHeight="1" x14ac:dyDescent="0.25">
      <c r="A415" s="98"/>
      <c r="B415" s="98"/>
      <c r="C415" s="120"/>
      <c r="D415" s="120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</row>
    <row r="416" spans="1:26" ht="15.75" customHeight="1" x14ac:dyDescent="0.25">
      <c r="A416" s="98"/>
      <c r="B416" s="98"/>
      <c r="C416" s="120"/>
      <c r="D416" s="120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</row>
    <row r="417" spans="1:26" ht="15.75" customHeight="1" x14ac:dyDescent="0.25">
      <c r="A417" s="98"/>
      <c r="B417" s="98"/>
      <c r="C417" s="120"/>
      <c r="D417" s="120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</row>
    <row r="418" spans="1:26" ht="15.75" customHeight="1" x14ac:dyDescent="0.25">
      <c r="A418" s="98"/>
      <c r="B418" s="98"/>
      <c r="C418" s="120"/>
      <c r="D418" s="120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</row>
    <row r="419" spans="1:26" ht="15.75" customHeight="1" x14ac:dyDescent="0.25">
      <c r="A419" s="98"/>
      <c r="B419" s="98"/>
      <c r="C419" s="120"/>
      <c r="D419" s="120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</row>
    <row r="420" spans="1:26" ht="15.75" customHeight="1" x14ac:dyDescent="0.25">
      <c r="A420" s="98"/>
      <c r="B420" s="98"/>
      <c r="C420" s="120"/>
      <c r="D420" s="120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</row>
    <row r="421" spans="1:26" ht="15.75" customHeight="1" x14ac:dyDescent="0.25">
      <c r="A421" s="98"/>
      <c r="B421" s="98"/>
      <c r="C421" s="120"/>
      <c r="D421" s="120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</row>
    <row r="422" spans="1:26" ht="15.75" customHeight="1" x14ac:dyDescent="0.25">
      <c r="A422" s="98"/>
      <c r="B422" s="98"/>
      <c r="C422" s="120"/>
      <c r="D422" s="120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</row>
    <row r="423" spans="1:26" ht="15.75" customHeight="1" x14ac:dyDescent="0.25">
      <c r="A423" s="98"/>
      <c r="B423" s="98"/>
      <c r="C423" s="120"/>
      <c r="D423" s="120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</row>
    <row r="424" spans="1:26" ht="15.75" customHeight="1" x14ac:dyDescent="0.25">
      <c r="A424" s="98"/>
      <c r="B424" s="98"/>
      <c r="C424" s="120"/>
      <c r="D424" s="120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</row>
    <row r="425" spans="1:26" ht="15.75" customHeight="1" x14ac:dyDescent="0.25">
      <c r="A425" s="98"/>
      <c r="B425" s="98"/>
      <c r="C425" s="120"/>
      <c r="D425" s="120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</row>
    <row r="426" spans="1:26" ht="15.75" customHeight="1" x14ac:dyDescent="0.25">
      <c r="A426" s="98"/>
      <c r="B426" s="98"/>
      <c r="C426" s="120"/>
      <c r="D426" s="120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</row>
    <row r="427" spans="1:26" ht="15.75" customHeight="1" x14ac:dyDescent="0.25">
      <c r="A427" s="98"/>
      <c r="B427" s="98"/>
      <c r="C427" s="120"/>
      <c r="D427" s="120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</row>
    <row r="428" spans="1:26" ht="15.75" customHeight="1" x14ac:dyDescent="0.25">
      <c r="A428" s="98"/>
      <c r="B428" s="98"/>
      <c r="C428" s="120"/>
      <c r="D428" s="120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</row>
    <row r="429" spans="1:26" ht="15.75" customHeight="1" x14ac:dyDescent="0.25">
      <c r="A429" s="98"/>
      <c r="B429" s="98"/>
      <c r="C429" s="120"/>
      <c r="D429" s="120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</row>
    <row r="430" spans="1:26" ht="15.75" customHeight="1" x14ac:dyDescent="0.25">
      <c r="A430" s="98"/>
      <c r="B430" s="98"/>
      <c r="C430" s="120"/>
      <c r="D430" s="120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</row>
    <row r="431" spans="1:26" ht="15.75" customHeight="1" x14ac:dyDescent="0.25">
      <c r="A431" s="98"/>
      <c r="B431" s="98"/>
      <c r="C431" s="120"/>
      <c r="D431" s="120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</row>
    <row r="432" spans="1:26" ht="15.75" customHeight="1" x14ac:dyDescent="0.25">
      <c r="A432" s="98"/>
      <c r="B432" s="98"/>
      <c r="C432" s="120"/>
      <c r="D432" s="120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</row>
    <row r="433" spans="1:26" ht="15.75" customHeight="1" x14ac:dyDescent="0.25">
      <c r="A433" s="98"/>
      <c r="B433" s="98"/>
      <c r="C433" s="120"/>
      <c r="D433" s="120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</row>
    <row r="434" spans="1:26" ht="15.75" customHeight="1" x14ac:dyDescent="0.25">
      <c r="A434" s="98"/>
      <c r="B434" s="98"/>
      <c r="C434" s="120"/>
      <c r="D434" s="120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</row>
    <row r="435" spans="1:26" ht="15.75" customHeight="1" x14ac:dyDescent="0.25">
      <c r="A435" s="98"/>
      <c r="B435" s="98"/>
      <c r="C435" s="120"/>
      <c r="D435" s="120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</row>
    <row r="436" spans="1:26" ht="15.75" customHeight="1" x14ac:dyDescent="0.25">
      <c r="A436" s="98"/>
      <c r="B436" s="98"/>
      <c r="C436" s="120"/>
      <c r="D436" s="120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</row>
    <row r="437" spans="1:26" ht="15.75" customHeight="1" x14ac:dyDescent="0.25">
      <c r="A437" s="98"/>
      <c r="B437" s="98"/>
      <c r="C437" s="120"/>
      <c r="D437" s="120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</row>
    <row r="438" spans="1:26" ht="15.75" customHeight="1" x14ac:dyDescent="0.25">
      <c r="A438" s="98"/>
      <c r="B438" s="98"/>
      <c r="C438" s="120"/>
      <c r="D438" s="120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</row>
    <row r="439" spans="1:26" ht="15.75" customHeight="1" x14ac:dyDescent="0.25">
      <c r="A439" s="98"/>
      <c r="B439" s="98"/>
      <c r="C439" s="120"/>
      <c r="D439" s="120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</row>
    <row r="440" spans="1:26" ht="15.75" customHeight="1" x14ac:dyDescent="0.25">
      <c r="A440" s="98"/>
      <c r="B440" s="98"/>
      <c r="C440" s="120"/>
      <c r="D440" s="120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</row>
    <row r="441" spans="1:26" ht="15.75" customHeight="1" x14ac:dyDescent="0.25">
      <c r="A441" s="98"/>
      <c r="B441" s="98"/>
      <c r="C441" s="120"/>
      <c r="D441" s="120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</row>
    <row r="442" spans="1:26" ht="15.75" customHeight="1" x14ac:dyDescent="0.25">
      <c r="A442" s="98"/>
      <c r="B442" s="98"/>
      <c r="C442" s="120"/>
      <c r="D442" s="120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</row>
    <row r="443" spans="1:26" ht="15.75" customHeight="1" x14ac:dyDescent="0.25">
      <c r="A443" s="98"/>
      <c r="B443" s="98"/>
      <c r="C443" s="120"/>
      <c r="D443" s="120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</row>
    <row r="444" spans="1:26" ht="15.75" customHeight="1" x14ac:dyDescent="0.25">
      <c r="A444" s="98"/>
      <c r="B444" s="98"/>
      <c r="C444" s="120"/>
      <c r="D444" s="120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</row>
    <row r="445" spans="1:26" ht="15.75" customHeight="1" x14ac:dyDescent="0.25">
      <c r="A445" s="98"/>
      <c r="B445" s="98"/>
      <c r="C445" s="120"/>
      <c r="D445" s="120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</row>
    <row r="446" spans="1:26" ht="15.75" customHeight="1" x14ac:dyDescent="0.25">
      <c r="A446" s="98"/>
      <c r="B446" s="98"/>
      <c r="C446" s="120"/>
      <c r="D446" s="120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</row>
    <row r="447" spans="1:26" ht="15.75" customHeight="1" x14ac:dyDescent="0.25">
      <c r="A447" s="98"/>
      <c r="B447" s="98"/>
      <c r="C447" s="120"/>
      <c r="D447" s="120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</row>
    <row r="448" spans="1:26" ht="15.75" customHeight="1" x14ac:dyDescent="0.25">
      <c r="A448" s="98"/>
      <c r="B448" s="98"/>
      <c r="C448" s="120"/>
      <c r="D448" s="120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</row>
    <row r="449" spans="1:26" ht="15.75" customHeight="1" x14ac:dyDescent="0.25">
      <c r="A449" s="98"/>
      <c r="B449" s="98"/>
      <c r="C449" s="120"/>
      <c r="D449" s="120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</row>
    <row r="450" spans="1:26" ht="15.75" customHeight="1" x14ac:dyDescent="0.25">
      <c r="A450" s="98"/>
      <c r="B450" s="98"/>
      <c r="C450" s="120"/>
      <c r="D450" s="120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</row>
    <row r="451" spans="1:26" ht="15.75" customHeight="1" x14ac:dyDescent="0.25">
      <c r="A451" s="98"/>
      <c r="B451" s="98"/>
      <c r="C451" s="120"/>
      <c r="D451" s="120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</row>
    <row r="452" spans="1:26" ht="15.75" customHeight="1" x14ac:dyDescent="0.25">
      <c r="A452" s="98"/>
      <c r="B452" s="98"/>
      <c r="C452" s="120"/>
      <c r="D452" s="120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</row>
    <row r="453" spans="1:26" ht="15.75" customHeight="1" x14ac:dyDescent="0.25">
      <c r="A453" s="98"/>
      <c r="B453" s="98"/>
      <c r="C453" s="120"/>
      <c r="D453" s="120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</row>
    <row r="454" spans="1:26" ht="15.75" customHeight="1" x14ac:dyDescent="0.25">
      <c r="A454" s="98"/>
      <c r="B454" s="98"/>
      <c r="C454" s="120"/>
      <c r="D454" s="120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</row>
    <row r="455" spans="1:26" ht="15.75" customHeight="1" x14ac:dyDescent="0.25">
      <c r="A455" s="98"/>
      <c r="B455" s="98"/>
      <c r="C455" s="120"/>
      <c r="D455" s="120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</row>
    <row r="456" spans="1:26" ht="15.75" customHeight="1" x14ac:dyDescent="0.25">
      <c r="A456" s="98"/>
      <c r="B456" s="98"/>
      <c r="C456" s="120"/>
      <c r="D456" s="120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</row>
    <row r="457" spans="1:26" ht="15.75" customHeight="1" x14ac:dyDescent="0.25">
      <c r="A457" s="98"/>
      <c r="B457" s="98"/>
      <c r="C457" s="120"/>
      <c r="D457" s="120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</row>
    <row r="458" spans="1:26" ht="15.75" customHeight="1" x14ac:dyDescent="0.25">
      <c r="A458" s="98"/>
      <c r="B458" s="98"/>
      <c r="C458" s="120"/>
      <c r="D458" s="120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</row>
    <row r="459" spans="1:26" ht="15.75" customHeight="1" x14ac:dyDescent="0.25">
      <c r="A459" s="98"/>
      <c r="B459" s="98"/>
      <c r="C459" s="120"/>
      <c r="D459" s="120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</row>
    <row r="460" spans="1:26" ht="15.75" customHeight="1" x14ac:dyDescent="0.25">
      <c r="A460" s="98"/>
      <c r="B460" s="98"/>
      <c r="C460" s="120"/>
      <c r="D460" s="120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</row>
    <row r="461" spans="1:26" ht="15.75" customHeight="1" x14ac:dyDescent="0.25">
      <c r="A461" s="98"/>
      <c r="B461" s="98"/>
      <c r="C461" s="120"/>
      <c r="D461" s="120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</row>
    <row r="462" spans="1:26" ht="15.75" customHeight="1" x14ac:dyDescent="0.25">
      <c r="A462" s="98"/>
      <c r="B462" s="98"/>
      <c r="C462" s="120"/>
      <c r="D462" s="120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</row>
    <row r="463" spans="1:26" ht="15.75" customHeight="1" x14ac:dyDescent="0.25">
      <c r="A463" s="98"/>
      <c r="B463" s="98"/>
      <c r="C463" s="120"/>
      <c r="D463" s="120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</row>
    <row r="464" spans="1:26" ht="15.75" customHeight="1" x14ac:dyDescent="0.25">
      <c r="A464" s="98"/>
      <c r="B464" s="98"/>
      <c r="C464" s="120"/>
      <c r="D464" s="120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</row>
    <row r="465" spans="1:26" ht="15.75" customHeight="1" x14ac:dyDescent="0.25">
      <c r="A465" s="98"/>
      <c r="B465" s="98"/>
      <c r="C465" s="120"/>
      <c r="D465" s="120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</row>
    <row r="466" spans="1:26" ht="15.75" customHeight="1" x14ac:dyDescent="0.25">
      <c r="A466" s="98"/>
      <c r="B466" s="98"/>
      <c r="C466" s="120"/>
      <c r="D466" s="120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</row>
    <row r="467" spans="1:26" ht="15.75" customHeight="1" x14ac:dyDescent="0.25">
      <c r="A467" s="98"/>
      <c r="B467" s="98"/>
      <c r="C467" s="120"/>
      <c r="D467" s="120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</row>
    <row r="468" spans="1:26" ht="15.75" customHeight="1" x14ac:dyDescent="0.25">
      <c r="A468" s="98"/>
      <c r="B468" s="98"/>
      <c r="C468" s="120"/>
      <c r="D468" s="120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</row>
    <row r="469" spans="1:26" ht="15.75" customHeight="1" x14ac:dyDescent="0.25">
      <c r="A469" s="98"/>
      <c r="B469" s="98"/>
      <c r="C469" s="120"/>
      <c r="D469" s="120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</row>
    <row r="470" spans="1:26" ht="15.75" customHeight="1" x14ac:dyDescent="0.25">
      <c r="A470" s="98"/>
      <c r="B470" s="98"/>
      <c r="C470" s="120"/>
      <c r="D470" s="120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</row>
    <row r="471" spans="1:26" ht="15.75" customHeight="1" x14ac:dyDescent="0.25">
      <c r="A471" s="98"/>
      <c r="B471" s="98"/>
      <c r="C471" s="120"/>
      <c r="D471" s="120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</row>
    <row r="472" spans="1:26" ht="15.75" customHeight="1" x14ac:dyDescent="0.25">
      <c r="A472" s="98"/>
      <c r="B472" s="98"/>
      <c r="C472" s="120"/>
      <c r="D472" s="120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</row>
    <row r="473" spans="1:26" ht="15.75" customHeight="1" x14ac:dyDescent="0.25">
      <c r="A473" s="98"/>
      <c r="B473" s="98"/>
      <c r="C473" s="120"/>
      <c r="D473" s="120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</row>
    <row r="474" spans="1:26" ht="15.75" customHeight="1" x14ac:dyDescent="0.25">
      <c r="A474" s="98"/>
      <c r="B474" s="98"/>
      <c r="C474" s="120"/>
      <c r="D474" s="120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</row>
    <row r="475" spans="1:26" ht="15.75" customHeight="1" x14ac:dyDescent="0.25">
      <c r="A475" s="98"/>
      <c r="B475" s="98"/>
      <c r="C475" s="120"/>
      <c r="D475" s="120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</row>
    <row r="476" spans="1:26" ht="15.75" customHeight="1" x14ac:dyDescent="0.25">
      <c r="A476" s="98"/>
      <c r="B476" s="98"/>
      <c r="C476" s="120"/>
      <c r="D476" s="120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</row>
    <row r="477" spans="1:26" ht="15.75" customHeight="1" x14ac:dyDescent="0.25">
      <c r="A477" s="98"/>
      <c r="B477" s="98"/>
      <c r="C477" s="120"/>
      <c r="D477" s="120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</row>
    <row r="478" spans="1:26" ht="15.75" customHeight="1" x14ac:dyDescent="0.25">
      <c r="A478" s="98"/>
      <c r="B478" s="98"/>
      <c r="C478" s="120"/>
      <c r="D478" s="120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</row>
    <row r="479" spans="1:26" ht="15.75" customHeight="1" x14ac:dyDescent="0.25">
      <c r="A479" s="98"/>
      <c r="B479" s="98"/>
      <c r="C479" s="120"/>
      <c r="D479" s="120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</row>
    <row r="480" spans="1:26" ht="15.75" customHeight="1" x14ac:dyDescent="0.25">
      <c r="A480" s="98"/>
      <c r="B480" s="98"/>
      <c r="C480" s="120"/>
      <c r="D480" s="120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</row>
    <row r="481" spans="1:26" ht="15.75" customHeight="1" x14ac:dyDescent="0.25">
      <c r="A481" s="98"/>
      <c r="B481" s="98"/>
      <c r="C481" s="120"/>
      <c r="D481" s="120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</row>
    <row r="482" spans="1:26" ht="15.75" customHeight="1" x14ac:dyDescent="0.25">
      <c r="A482" s="98"/>
      <c r="B482" s="98"/>
      <c r="C482" s="120"/>
      <c r="D482" s="120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</row>
    <row r="483" spans="1:26" ht="15.75" customHeight="1" x14ac:dyDescent="0.25">
      <c r="A483" s="98"/>
      <c r="B483" s="98"/>
      <c r="C483" s="120"/>
      <c r="D483" s="120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</row>
    <row r="484" spans="1:26" ht="15.75" customHeight="1" x14ac:dyDescent="0.25">
      <c r="A484" s="98"/>
      <c r="B484" s="98"/>
      <c r="C484" s="120"/>
      <c r="D484" s="120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</row>
    <row r="485" spans="1:26" ht="15.75" customHeight="1" x14ac:dyDescent="0.25">
      <c r="A485" s="98"/>
      <c r="B485" s="98"/>
      <c r="C485" s="120"/>
      <c r="D485" s="120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</row>
    <row r="486" spans="1:26" ht="15.75" customHeight="1" x14ac:dyDescent="0.25">
      <c r="A486" s="98"/>
      <c r="B486" s="98"/>
      <c r="C486" s="120"/>
      <c r="D486" s="120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</row>
    <row r="487" spans="1:26" ht="15.75" customHeight="1" x14ac:dyDescent="0.25">
      <c r="A487" s="98"/>
      <c r="B487" s="98"/>
      <c r="C487" s="120"/>
      <c r="D487" s="120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</row>
    <row r="488" spans="1:26" ht="15.75" customHeight="1" x14ac:dyDescent="0.25">
      <c r="A488" s="98"/>
      <c r="B488" s="98"/>
      <c r="C488" s="120"/>
      <c r="D488" s="120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</row>
    <row r="489" spans="1:26" ht="15.75" customHeight="1" x14ac:dyDescent="0.25">
      <c r="A489" s="98"/>
      <c r="B489" s="98"/>
      <c r="C489" s="120"/>
      <c r="D489" s="120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</row>
    <row r="490" spans="1:26" ht="15.75" customHeight="1" x14ac:dyDescent="0.25">
      <c r="A490" s="98"/>
      <c r="B490" s="98"/>
      <c r="C490" s="120"/>
      <c r="D490" s="120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</row>
    <row r="491" spans="1:26" ht="15.75" customHeight="1" x14ac:dyDescent="0.25">
      <c r="A491" s="98"/>
      <c r="B491" s="98"/>
      <c r="C491" s="120"/>
      <c r="D491" s="120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</row>
    <row r="492" spans="1:26" ht="15.75" customHeight="1" x14ac:dyDescent="0.25">
      <c r="A492" s="98"/>
      <c r="B492" s="98"/>
      <c r="C492" s="120"/>
      <c r="D492" s="120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</row>
    <row r="493" spans="1:26" ht="15.75" customHeight="1" x14ac:dyDescent="0.25">
      <c r="A493" s="98"/>
      <c r="B493" s="98"/>
      <c r="C493" s="120"/>
      <c r="D493" s="120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</row>
    <row r="494" spans="1:26" ht="15.75" customHeight="1" x14ac:dyDescent="0.25">
      <c r="A494" s="98"/>
      <c r="B494" s="98"/>
      <c r="C494" s="120"/>
      <c r="D494" s="120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</row>
    <row r="495" spans="1:26" ht="15.75" customHeight="1" x14ac:dyDescent="0.25">
      <c r="A495" s="98"/>
      <c r="B495" s="98"/>
      <c r="C495" s="120"/>
      <c r="D495" s="120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</row>
    <row r="496" spans="1:26" ht="15.75" customHeight="1" x14ac:dyDescent="0.25">
      <c r="A496" s="98"/>
      <c r="B496" s="98"/>
      <c r="C496" s="120"/>
      <c r="D496" s="120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</row>
    <row r="497" spans="1:26" ht="15.75" customHeight="1" x14ac:dyDescent="0.25">
      <c r="A497" s="98"/>
      <c r="B497" s="98"/>
      <c r="C497" s="120"/>
      <c r="D497" s="120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</row>
    <row r="498" spans="1:26" ht="15.75" customHeight="1" x14ac:dyDescent="0.25">
      <c r="A498" s="98"/>
      <c r="B498" s="98"/>
      <c r="C498" s="120"/>
      <c r="D498" s="120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</row>
    <row r="499" spans="1:26" ht="15.75" customHeight="1" x14ac:dyDescent="0.25">
      <c r="A499" s="98"/>
      <c r="B499" s="98"/>
      <c r="C499" s="120"/>
      <c r="D499" s="120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</row>
    <row r="500" spans="1:26" ht="15.75" customHeight="1" x14ac:dyDescent="0.25">
      <c r="A500" s="98"/>
      <c r="B500" s="98"/>
      <c r="C500" s="120"/>
      <c r="D500" s="120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</row>
    <row r="501" spans="1:26" ht="15.75" customHeight="1" x14ac:dyDescent="0.25">
      <c r="A501" s="98"/>
      <c r="B501" s="98"/>
      <c r="C501" s="120"/>
      <c r="D501" s="120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</row>
    <row r="502" spans="1:26" ht="15.75" customHeight="1" x14ac:dyDescent="0.25">
      <c r="A502" s="98"/>
      <c r="B502" s="98"/>
      <c r="C502" s="120"/>
      <c r="D502" s="120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</row>
    <row r="503" spans="1:26" ht="15.75" customHeight="1" x14ac:dyDescent="0.25">
      <c r="A503" s="98"/>
      <c r="B503" s="98"/>
      <c r="C503" s="120"/>
      <c r="D503" s="120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</row>
    <row r="504" spans="1:26" ht="15.75" customHeight="1" x14ac:dyDescent="0.25">
      <c r="A504" s="98"/>
      <c r="B504" s="98"/>
      <c r="C504" s="120"/>
      <c r="D504" s="120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</row>
    <row r="505" spans="1:26" ht="15.75" customHeight="1" x14ac:dyDescent="0.25">
      <c r="A505" s="98"/>
      <c r="B505" s="98"/>
      <c r="C505" s="120"/>
      <c r="D505" s="120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</row>
    <row r="506" spans="1:26" ht="15.75" customHeight="1" x14ac:dyDescent="0.25">
      <c r="A506" s="98"/>
      <c r="B506" s="98"/>
      <c r="C506" s="120"/>
      <c r="D506" s="120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</row>
    <row r="507" spans="1:26" ht="15.75" customHeight="1" x14ac:dyDescent="0.25">
      <c r="A507" s="98"/>
      <c r="B507" s="98"/>
      <c r="C507" s="120"/>
      <c r="D507" s="120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</row>
    <row r="508" spans="1:26" ht="15.75" customHeight="1" x14ac:dyDescent="0.25">
      <c r="A508" s="98"/>
      <c r="B508" s="98"/>
      <c r="C508" s="120"/>
      <c r="D508" s="120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</row>
    <row r="509" spans="1:26" ht="15.75" customHeight="1" x14ac:dyDescent="0.25">
      <c r="A509" s="98"/>
      <c r="B509" s="98"/>
      <c r="C509" s="120"/>
      <c r="D509" s="120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</row>
    <row r="510" spans="1:26" ht="15.75" customHeight="1" x14ac:dyDescent="0.25">
      <c r="A510" s="98"/>
      <c r="B510" s="98"/>
      <c r="C510" s="120"/>
      <c r="D510" s="120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</row>
    <row r="511" spans="1:26" ht="15.75" customHeight="1" x14ac:dyDescent="0.25">
      <c r="A511" s="98"/>
      <c r="B511" s="98"/>
      <c r="C511" s="120"/>
      <c r="D511" s="120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</row>
    <row r="512" spans="1:26" ht="15.75" customHeight="1" x14ac:dyDescent="0.25">
      <c r="A512" s="98"/>
      <c r="B512" s="98"/>
      <c r="C512" s="120"/>
      <c r="D512" s="120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</row>
    <row r="513" spans="1:26" ht="15.75" customHeight="1" x14ac:dyDescent="0.25">
      <c r="A513" s="98"/>
      <c r="B513" s="98"/>
      <c r="C513" s="120"/>
      <c r="D513" s="120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</row>
    <row r="514" spans="1:26" ht="15.75" customHeight="1" x14ac:dyDescent="0.25">
      <c r="A514" s="98"/>
      <c r="B514" s="98"/>
      <c r="C514" s="120"/>
      <c r="D514" s="120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</row>
    <row r="515" spans="1:26" ht="15.75" customHeight="1" x14ac:dyDescent="0.25">
      <c r="A515" s="98"/>
      <c r="B515" s="98"/>
      <c r="C515" s="120"/>
      <c r="D515" s="120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</row>
    <row r="516" spans="1:26" ht="15.75" customHeight="1" x14ac:dyDescent="0.25">
      <c r="A516" s="98"/>
      <c r="B516" s="98"/>
      <c r="C516" s="120"/>
      <c r="D516" s="120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</row>
    <row r="517" spans="1:26" ht="15.75" customHeight="1" x14ac:dyDescent="0.25">
      <c r="A517" s="98"/>
      <c r="B517" s="98"/>
      <c r="C517" s="120"/>
      <c r="D517" s="120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</row>
    <row r="518" spans="1:26" ht="15.75" customHeight="1" x14ac:dyDescent="0.25">
      <c r="A518" s="98"/>
      <c r="B518" s="98"/>
      <c r="C518" s="120"/>
      <c r="D518" s="120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</row>
    <row r="519" spans="1:26" ht="15.75" customHeight="1" x14ac:dyDescent="0.25">
      <c r="A519" s="98"/>
      <c r="B519" s="98"/>
      <c r="C519" s="120"/>
      <c r="D519" s="120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</row>
    <row r="520" spans="1:26" ht="15.75" customHeight="1" x14ac:dyDescent="0.25">
      <c r="A520" s="98"/>
      <c r="B520" s="98"/>
      <c r="C520" s="120"/>
      <c r="D520" s="120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</row>
    <row r="521" spans="1:26" ht="15.75" customHeight="1" x14ac:dyDescent="0.25">
      <c r="A521" s="98"/>
      <c r="B521" s="98"/>
      <c r="C521" s="120"/>
      <c r="D521" s="120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</row>
    <row r="522" spans="1:26" ht="15.75" customHeight="1" x14ac:dyDescent="0.25">
      <c r="A522" s="98"/>
      <c r="B522" s="98"/>
      <c r="C522" s="120"/>
      <c r="D522" s="120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</row>
    <row r="523" spans="1:26" ht="15.75" customHeight="1" x14ac:dyDescent="0.25">
      <c r="A523" s="98"/>
      <c r="B523" s="98"/>
      <c r="C523" s="120"/>
      <c r="D523" s="120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</row>
    <row r="524" spans="1:26" ht="15.75" customHeight="1" x14ac:dyDescent="0.25">
      <c r="A524" s="98"/>
      <c r="B524" s="98"/>
      <c r="C524" s="120"/>
      <c r="D524" s="120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</row>
    <row r="525" spans="1:26" ht="15.75" customHeight="1" x14ac:dyDescent="0.25">
      <c r="A525" s="98"/>
      <c r="B525" s="98"/>
      <c r="C525" s="120"/>
      <c r="D525" s="120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</row>
    <row r="526" spans="1:26" ht="15.75" customHeight="1" x14ac:dyDescent="0.25">
      <c r="A526" s="98"/>
      <c r="B526" s="98"/>
      <c r="C526" s="120"/>
      <c r="D526" s="120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</row>
    <row r="527" spans="1:26" ht="15.75" customHeight="1" x14ac:dyDescent="0.25">
      <c r="A527" s="98"/>
      <c r="B527" s="98"/>
      <c r="C527" s="120"/>
      <c r="D527" s="120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</row>
    <row r="528" spans="1:26" ht="15.75" customHeight="1" x14ac:dyDescent="0.25">
      <c r="A528" s="98"/>
      <c r="B528" s="98"/>
      <c r="C528" s="120"/>
      <c r="D528" s="120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</row>
    <row r="529" spans="1:26" ht="15.75" customHeight="1" x14ac:dyDescent="0.25">
      <c r="A529" s="98"/>
      <c r="B529" s="98"/>
      <c r="C529" s="120"/>
      <c r="D529" s="120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</row>
    <row r="530" spans="1:26" ht="15.75" customHeight="1" x14ac:dyDescent="0.25">
      <c r="A530" s="98"/>
      <c r="B530" s="98"/>
      <c r="C530" s="120"/>
      <c r="D530" s="120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</row>
    <row r="531" spans="1:26" ht="15.75" customHeight="1" x14ac:dyDescent="0.25">
      <c r="A531" s="98"/>
      <c r="B531" s="98"/>
      <c r="C531" s="120"/>
      <c r="D531" s="120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</row>
    <row r="532" spans="1:26" ht="15.75" customHeight="1" x14ac:dyDescent="0.25">
      <c r="A532" s="98"/>
      <c r="B532" s="98"/>
      <c r="C532" s="120"/>
      <c r="D532" s="120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</row>
    <row r="533" spans="1:26" ht="15.75" customHeight="1" x14ac:dyDescent="0.25">
      <c r="A533" s="98"/>
      <c r="B533" s="98"/>
      <c r="C533" s="120"/>
      <c r="D533" s="120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</row>
    <row r="534" spans="1:26" ht="15.75" customHeight="1" x14ac:dyDescent="0.25">
      <c r="A534" s="98"/>
      <c r="B534" s="98"/>
      <c r="C534" s="120"/>
      <c r="D534" s="120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</row>
    <row r="535" spans="1:26" ht="15.75" customHeight="1" x14ac:dyDescent="0.25">
      <c r="A535" s="98"/>
      <c r="B535" s="98"/>
      <c r="C535" s="120"/>
      <c r="D535" s="120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</row>
    <row r="536" spans="1:26" ht="15.75" customHeight="1" x14ac:dyDescent="0.25">
      <c r="A536" s="98"/>
      <c r="B536" s="98"/>
      <c r="C536" s="120"/>
      <c r="D536" s="120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</row>
    <row r="537" spans="1:26" ht="15.75" customHeight="1" x14ac:dyDescent="0.25">
      <c r="A537" s="98"/>
      <c r="B537" s="98"/>
      <c r="C537" s="120"/>
      <c r="D537" s="120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</row>
    <row r="538" spans="1:26" ht="15.75" customHeight="1" x14ac:dyDescent="0.25">
      <c r="A538" s="98"/>
      <c r="B538" s="98"/>
      <c r="C538" s="120"/>
      <c r="D538" s="120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</row>
    <row r="539" spans="1:26" ht="15.75" customHeight="1" x14ac:dyDescent="0.25">
      <c r="A539" s="98"/>
      <c r="B539" s="98"/>
      <c r="C539" s="120"/>
      <c r="D539" s="120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</row>
    <row r="540" spans="1:26" ht="15.75" customHeight="1" x14ac:dyDescent="0.25">
      <c r="A540" s="98"/>
      <c r="B540" s="98"/>
      <c r="C540" s="120"/>
      <c r="D540" s="120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</row>
    <row r="541" spans="1:26" ht="15.75" customHeight="1" x14ac:dyDescent="0.25">
      <c r="A541" s="98"/>
      <c r="B541" s="98"/>
      <c r="C541" s="120"/>
      <c r="D541" s="120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</row>
    <row r="542" spans="1:26" ht="15.75" customHeight="1" x14ac:dyDescent="0.25">
      <c r="A542" s="98"/>
      <c r="B542" s="98"/>
      <c r="C542" s="120"/>
      <c r="D542" s="120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</row>
    <row r="543" spans="1:26" ht="15.75" customHeight="1" x14ac:dyDescent="0.25">
      <c r="A543" s="98"/>
      <c r="B543" s="98"/>
      <c r="C543" s="120"/>
      <c r="D543" s="120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</row>
    <row r="544" spans="1:26" ht="15.75" customHeight="1" x14ac:dyDescent="0.25">
      <c r="A544" s="98"/>
      <c r="B544" s="98"/>
      <c r="C544" s="120"/>
      <c r="D544" s="120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</row>
    <row r="545" spans="1:26" ht="15.75" customHeight="1" x14ac:dyDescent="0.25">
      <c r="A545" s="98"/>
      <c r="B545" s="98"/>
      <c r="C545" s="120"/>
      <c r="D545" s="120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</row>
    <row r="546" spans="1:26" ht="15.75" customHeight="1" x14ac:dyDescent="0.25">
      <c r="A546" s="98"/>
      <c r="B546" s="98"/>
      <c r="C546" s="120"/>
      <c r="D546" s="120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</row>
    <row r="547" spans="1:26" ht="15.75" customHeight="1" x14ac:dyDescent="0.25">
      <c r="A547" s="98"/>
      <c r="B547" s="98"/>
      <c r="C547" s="120"/>
      <c r="D547" s="120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</row>
    <row r="548" spans="1:26" ht="15.75" customHeight="1" x14ac:dyDescent="0.25">
      <c r="A548" s="98"/>
      <c r="B548" s="98"/>
      <c r="C548" s="120"/>
      <c r="D548" s="120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</row>
    <row r="549" spans="1:26" ht="15.75" customHeight="1" x14ac:dyDescent="0.25">
      <c r="A549" s="98"/>
      <c r="B549" s="98"/>
      <c r="C549" s="120"/>
      <c r="D549" s="120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</row>
    <row r="550" spans="1:26" ht="15.75" customHeight="1" x14ac:dyDescent="0.25">
      <c r="A550" s="98"/>
      <c r="B550" s="98"/>
      <c r="C550" s="120"/>
      <c r="D550" s="120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</row>
    <row r="551" spans="1:26" ht="15.75" customHeight="1" x14ac:dyDescent="0.25">
      <c r="A551" s="98"/>
      <c r="B551" s="98"/>
      <c r="C551" s="120"/>
      <c r="D551" s="120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</row>
    <row r="552" spans="1:26" ht="15.75" customHeight="1" x14ac:dyDescent="0.25">
      <c r="A552" s="98"/>
      <c r="B552" s="98"/>
      <c r="C552" s="120"/>
      <c r="D552" s="120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</row>
    <row r="553" spans="1:26" ht="15.75" customHeight="1" x14ac:dyDescent="0.25">
      <c r="A553" s="98"/>
      <c r="B553" s="98"/>
      <c r="C553" s="120"/>
      <c r="D553" s="120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</row>
    <row r="554" spans="1:26" ht="15.75" customHeight="1" x14ac:dyDescent="0.25">
      <c r="A554" s="98"/>
      <c r="B554" s="98"/>
      <c r="C554" s="120"/>
      <c r="D554" s="120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</row>
    <row r="555" spans="1:26" ht="15.75" customHeight="1" x14ac:dyDescent="0.25">
      <c r="A555" s="98"/>
      <c r="B555" s="98"/>
      <c r="C555" s="120"/>
      <c r="D555" s="120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</row>
    <row r="556" spans="1:26" ht="15.75" customHeight="1" x14ac:dyDescent="0.25">
      <c r="A556" s="98"/>
      <c r="B556" s="98"/>
      <c r="C556" s="120"/>
      <c r="D556" s="120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</row>
    <row r="557" spans="1:26" ht="15.75" customHeight="1" x14ac:dyDescent="0.25">
      <c r="A557" s="98"/>
      <c r="B557" s="98"/>
      <c r="C557" s="120"/>
      <c r="D557" s="120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</row>
    <row r="558" spans="1:26" ht="15.75" customHeight="1" x14ac:dyDescent="0.25">
      <c r="A558" s="98"/>
      <c r="B558" s="98"/>
      <c r="C558" s="120"/>
      <c r="D558" s="120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</row>
    <row r="559" spans="1:26" ht="15.75" customHeight="1" x14ac:dyDescent="0.25">
      <c r="A559" s="98"/>
      <c r="B559" s="98"/>
      <c r="C559" s="120"/>
      <c r="D559" s="120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</row>
    <row r="560" spans="1:26" ht="15.75" customHeight="1" x14ac:dyDescent="0.25">
      <c r="A560" s="98"/>
      <c r="B560" s="98"/>
      <c r="C560" s="120"/>
      <c r="D560" s="120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</row>
    <row r="561" spans="1:26" ht="15.75" customHeight="1" x14ac:dyDescent="0.25">
      <c r="A561" s="98"/>
      <c r="B561" s="98"/>
      <c r="C561" s="120"/>
      <c r="D561" s="120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</row>
    <row r="562" spans="1:26" ht="15.75" customHeight="1" x14ac:dyDescent="0.25">
      <c r="A562" s="98"/>
      <c r="B562" s="98"/>
      <c r="C562" s="120"/>
      <c r="D562" s="120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</row>
    <row r="563" spans="1:26" ht="15.75" customHeight="1" x14ac:dyDescent="0.25">
      <c r="A563" s="98"/>
      <c r="B563" s="98"/>
      <c r="C563" s="120"/>
      <c r="D563" s="120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</row>
    <row r="564" spans="1:26" ht="15.75" customHeight="1" x14ac:dyDescent="0.25">
      <c r="A564" s="98"/>
      <c r="B564" s="98"/>
      <c r="C564" s="120"/>
      <c r="D564" s="120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</row>
    <row r="565" spans="1:26" ht="15.75" customHeight="1" x14ac:dyDescent="0.25">
      <c r="A565" s="98"/>
      <c r="B565" s="98"/>
      <c r="C565" s="120"/>
      <c r="D565" s="120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</row>
    <row r="566" spans="1:26" ht="15.75" customHeight="1" x14ac:dyDescent="0.25">
      <c r="A566" s="98"/>
      <c r="B566" s="98"/>
      <c r="C566" s="120"/>
      <c r="D566" s="120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</row>
    <row r="567" spans="1:26" ht="15.75" customHeight="1" x14ac:dyDescent="0.25">
      <c r="A567" s="98"/>
      <c r="B567" s="98"/>
      <c r="C567" s="120"/>
      <c r="D567" s="120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</row>
    <row r="568" spans="1:26" ht="15.75" customHeight="1" x14ac:dyDescent="0.25">
      <c r="A568" s="98"/>
      <c r="B568" s="98"/>
      <c r="C568" s="120"/>
      <c r="D568" s="120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</row>
    <row r="569" spans="1:26" ht="15.75" customHeight="1" x14ac:dyDescent="0.25">
      <c r="A569" s="98"/>
      <c r="B569" s="98"/>
      <c r="C569" s="120"/>
      <c r="D569" s="120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</row>
    <row r="570" spans="1:26" ht="15.75" customHeight="1" x14ac:dyDescent="0.25">
      <c r="A570" s="98"/>
      <c r="B570" s="98"/>
      <c r="C570" s="120"/>
      <c r="D570" s="120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</row>
    <row r="571" spans="1:26" ht="15.75" customHeight="1" x14ac:dyDescent="0.25">
      <c r="A571" s="98"/>
      <c r="B571" s="98"/>
      <c r="C571" s="120"/>
      <c r="D571" s="120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</row>
    <row r="572" spans="1:26" ht="15.75" customHeight="1" x14ac:dyDescent="0.25">
      <c r="A572" s="98"/>
      <c r="B572" s="98"/>
      <c r="C572" s="120"/>
      <c r="D572" s="120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</row>
    <row r="573" spans="1:26" ht="15.75" customHeight="1" x14ac:dyDescent="0.25">
      <c r="A573" s="98"/>
      <c r="B573" s="98"/>
      <c r="C573" s="120"/>
      <c r="D573" s="120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</row>
    <row r="574" spans="1:26" ht="15.75" customHeight="1" x14ac:dyDescent="0.25">
      <c r="A574" s="98"/>
      <c r="B574" s="98"/>
      <c r="C574" s="120"/>
      <c r="D574" s="120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</row>
    <row r="575" spans="1:26" ht="15.75" customHeight="1" x14ac:dyDescent="0.25">
      <c r="A575" s="98"/>
      <c r="B575" s="98"/>
      <c r="C575" s="120"/>
      <c r="D575" s="120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</row>
    <row r="576" spans="1:26" ht="15.75" customHeight="1" x14ac:dyDescent="0.25">
      <c r="A576" s="98"/>
      <c r="B576" s="98"/>
      <c r="C576" s="120"/>
      <c r="D576" s="120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</row>
    <row r="577" spans="1:26" ht="15.75" customHeight="1" x14ac:dyDescent="0.25">
      <c r="A577" s="98"/>
      <c r="B577" s="98"/>
      <c r="C577" s="120"/>
      <c r="D577" s="120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</row>
    <row r="578" spans="1:26" ht="15.75" customHeight="1" x14ac:dyDescent="0.25">
      <c r="A578" s="98"/>
      <c r="B578" s="98"/>
      <c r="C578" s="120"/>
      <c r="D578" s="120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</row>
    <row r="579" spans="1:26" ht="15.75" customHeight="1" x14ac:dyDescent="0.25">
      <c r="A579" s="98"/>
      <c r="B579" s="98"/>
      <c r="C579" s="120"/>
      <c r="D579" s="120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</row>
    <row r="580" spans="1:26" ht="15.75" customHeight="1" x14ac:dyDescent="0.25">
      <c r="A580" s="98"/>
      <c r="B580" s="98"/>
      <c r="C580" s="120"/>
      <c r="D580" s="120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</row>
    <row r="581" spans="1:26" ht="15.75" customHeight="1" x14ac:dyDescent="0.25">
      <c r="A581" s="98"/>
      <c r="B581" s="98"/>
      <c r="C581" s="120"/>
      <c r="D581" s="120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</row>
    <row r="582" spans="1:26" ht="15.75" customHeight="1" x14ac:dyDescent="0.25">
      <c r="A582" s="98"/>
      <c r="B582" s="98"/>
      <c r="C582" s="120"/>
      <c r="D582" s="120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</row>
    <row r="583" spans="1:26" ht="15.75" customHeight="1" x14ac:dyDescent="0.25">
      <c r="A583" s="98"/>
      <c r="B583" s="98"/>
      <c r="C583" s="120"/>
      <c r="D583" s="120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</row>
    <row r="584" spans="1:26" ht="15.75" customHeight="1" x14ac:dyDescent="0.25">
      <c r="A584" s="98"/>
      <c r="B584" s="98"/>
      <c r="C584" s="120"/>
      <c r="D584" s="120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</row>
    <row r="585" spans="1:26" ht="15.75" customHeight="1" x14ac:dyDescent="0.25">
      <c r="A585" s="98"/>
      <c r="B585" s="98"/>
      <c r="C585" s="120"/>
      <c r="D585" s="120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</row>
    <row r="586" spans="1:26" ht="15.75" customHeight="1" x14ac:dyDescent="0.25">
      <c r="A586" s="98"/>
      <c r="B586" s="98"/>
      <c r="C586" s="120"/>
      <c r="D586" s="120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</row>
    <row r="587" spans="1:26" ht="15.75" customHeight="1" x14ac:dyDescent="0.25">
      <c r="A587" s="98"/>
      <c r="B587" s="98"/>
      <c r="C587" s="120"/>
      <c r="D587" s="120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</row>
    <row r="588" spans="1:26" ht="15.75" customHeight="1" x14ac:dyDescent="0.25">
      <c r="A588" s="98"/>
      <c r="B588" s="98"/>
      <c r="C588" s="120"/>
      <c r="D588" s="120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</row>
    <row r="589" spans="1:26" ht="15.75" customHeight="1" x14ac:dyDescent="0.25">
      <c r="A589" s="98"/>
      <c r="B589" s="98"/>
      <c r="C589" s="120"/>
      <c r="D589" s="120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</row>
    <row r="590" spans="1:26" ht="15.75" customHeight="1" x14ac:dyDescent="0.25">
      <c r="A590" s="98"/>
      <c r="B590" s="98"/>
      <c r="C590" s="120"/>
      <c r="D590" s="120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</row>
    <row r="591" spans="1:26" ht="15.75" customHeight="1" x14ac:dyDescent="0.25">
      <c r="A591" s="98"/>
      <c r="B591" s="98"/>
      <c r="C591" s="120"/>
      <c r="D591" s="120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</row>
    <row r="592" spans="1:26" ht="15.75" customHeight="1" x14ac:dyDescent="0.25">
      <c r="A592" s="98"/>
      <c r="B592" s="98"/>
      <c r="C592" s="120"/>
      <c r="D592" s="120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</row>
    <row r="593" spans="1:26" ht="15.75" customHeight="1" x14ac:dyDescent="0.25">
      <c r="A593" s="98"/>
      <c r="B593" s="98"/>
      <c r="C593" s="120"/>
      <c r="D593" s="120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</row>
    <row r="594" spans="1:26" ht="15.75" customHeight="1" x14ac:dyDescent="0.25">
      <c r="A594" s="98"/>
      <c r="B594" s="98"/>
      <c r="C594" s="120"/>
      <c r="D594" s="120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</row>
    <row r="595" spans="1:26" ht="15.75" customHeight="1" x14ac:dyDescent="0.25">
      <c r="A595" s="98"/>
      <c r="B595" s="98"/>
      <c r="C595" s="120"/>
      <c r="D595" s="120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</row>
    <row r="596" spans="1:26" ht="15.75" customHeight="1" x14ac:dyDescent="0.25">
      <c r="A596" s="98"/>
      <c r="B596" s="98"/>
      <c r="C596" s="120"/>
      <c r="D596" s="120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</row>
    <row r="597" spans="1:26" ht="15.75" customHeight="1" x14ac:dyDescent="0.25">
      <c r="A597" s="98"/>
      <c r="B597" s="98"/>
      <c r="C597" s="120"/>
      <c r="D597" s="120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</row>
    <row r="598" spans="1:26" ht="15.75" customHeight="1" x14ac:dyDescent="0.25">
      <c r="A598" s="98"/>
      <c r="B598" s="98"/>
      <c r="C598" s="120"/>
      <c r="D598" s="120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</row>
    <row r="599" spans="1:26" ht="15.75" customHeight="1" x14ac:dyDescent="0.25">
      <c r="A599" s="98"/>
      <c r="B599" s="98"/>
      <c r="C599" s="120"/>
      <c r="D599" s="120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</row>
    <row r="600" spans="1:26" ht="15.75" customHeight="1" x14ac:dyDescent="0.25">
      <c r="A600" s="98"/>
      <c r="B600" s="98"/>
      <c r="C600" s="120"/>
      <c r="D600" s="120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</row>
    <row r="601" spans="1:26" ht="15.75" customHeight="1" x14ac:dyDescent="0.25">
      <c r="A601" s="98"/>
      <c r="B601" s="98"/>
      <c r="C601" s="120"/>
      <c r="D601" s="120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</row>
    <row r="602" spans="1:26" ht="15.75" customHeight="1" x14ac:dyDescent="0.25">
      <c r="A602" s="98"/>
      <c r="B602" s="98"/>
      <c r="C602" s="120"/>
      <c r="D602" s="120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</row>
    <row r="603" spans="1:26" ht="15.75" customHeight="1" x14ac:dyDescent="0.25">
      <c r="A603" s="98"/>
      <c r="B603" s="98"/>
      <c r="C603" s="120"/>
      <c r="D603" s="120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</row>
    <row r="604" spans="1:26" ht="15.75" customHeight="1" x14ac:dyDescent="0.25">
      <c r="A604" s="98"/>
      <c r="B604" s="98"/>
      <c r="C604" s="120"/>
      <c r="D604" s="120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</row>
    <row r="605" spans="1:26" ht="15.75" customHeight="1" x14ac:dyDescent="0.25">
      <c r="A605" s="98"/>
      <c r="B605" s="98"/>
      <c r="C605" s="120"/>
      <c r="D605" s="120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</row>
    <row r="606" spans="1:26" ht="15.75" customHeight="1" x14ac:dyDescent="0.25">
      <c r="A606" s="98"/>
      <c r="B606" s="98"/>
      <c r="C606" s="120"/>
      <c r="D606" s="120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</row>
    <row r="607" spans="1:26" ht="15.75" customHeight="1" x14ac:dyDescent="0.25">
      <c r="A607" s="98"/>
      <c r="B607" s="98"/>
      <c r="C607" s="120"/>
      <c r="D607" s="120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</row>
    <row r="608" spans="1:26" ht="15.75" customHeight="1" x14ac:dyDescent="0.25">
      <c r="A608" s="98"/>
      <c r="B608" s="98"/>
      <c r="C608" s="120"/>
      <c r="D608" s="120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</row>
    <row r="609" spans="1:26" ht="15.75" customHeight="1" x14ac:dyDescent="0.25">
      <c r="A609" s="98"/>
      <c r="B609" s="98"/>
      <c r="C609" s="120"/>
      <c r="D609" s="120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</row>
    <row r="610" spans="1:26" ht="15.75" customHeight="1" x14ac:dyDescent="0.25">
      <c r="A610" s="98"/>
      <c r="B610" s="98"/>
      <c r="C610" s="120"/>
      <c r="D610" s="120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</row>
    <row r="611" spans="1:26" ht="15.75" customHeight="1" x14ac:dyDescent="0.25">
      <c r="A611" s="98"/>
      <c r="B611" s="98"/>
      <c r="C611" s="120"/>
      <c r="D611" s="120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</row>
    <row r="612" spans="1:26" ht="15.75" customHeight="1" x14ac:dyDescent="0.25">
      <c r="A612" s="98"/>
      <c r="B612" s="98"/>
      <c r="C612" s="120"/>
      <c r="D612" s="120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</row>
    <row r="613" spans="1:26" ht="15.75" customHeight="1" x14ac:dyDescent="0.25">
      <c r="A613" s="98"/>
      <c r="B613" s="98"/>
      <c r="C613" s="120"/>
      <c r="D613" s="120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</row>
    <row r="614" spans="1:26" ht="15.75" customHeight="1" x14ac:dyDescent="0.25">
      <c r="A614" s="98"/>
      <c r="B614" s="98"/>
      <c r="C614" s="120"/>
      <c r="D614" s="120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</row>
    <row r="615" spans="1:26" ht="15.75" customHeight="1" x14ac:dyDescent="0.25">
      <c r="A615" s="98"/>
      <c r="B615" s="98"/>
      <c r="C615" s="120"/>
      <c r="D615" s="120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</row>
    <row r="616" spans="1:26" ht="15.75" customHeight="1" x14ac:dyDescent="0.25">
      <c r="A616" s="98"/>
      <c r="B616" s="98"/>
      <c r="C616" s="120"/>
      <c r="D616" s="120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</row>
    <row r="617" spans="1:26" ht="15.75" customHeight="1" x14ac:dyDescent="0.25">
      <c r="A617" s="98"/>
      <c r="B617" s="98"/>
      <c r="C617" s="120"/>
      <c r="D617" s="120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</row>
    <row r="618" spans="1:26" ht="15.75" customHeight="1" x14ac:dyDescent="0.25">
      <c r="A618" s="98"/>
      <c r="B618" s="98"/>
      <c r="C618" s="120"/>
      <c r="D618" s="120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</row>
    <row r="619" spans="1:26" ht="15.75" customHeight="1" x14ac:dyDescent="0.25">
      <c r="A619" s="98"/>
      <c r="B619" s="98"/>
      <c r="C619" s="120"/>
      <c r="D619" s="120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</row>
    <row r="620" spans="1:26" ht="15.75" customHeight="1" x14ac:dyDescent="0.25">
      <c r="A620" s="98"/>
      <c r="B620" s="98"/>
      <c r="C620" s="120"/>
      <c r="D620" s="120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</row>
    <row r="621" spans="1:26" ht="15.75" customHeight="1" x14ac:dyDescent="0.25">
      <c r="A621" s="98"/>
      <c r="B621" s="98"/>
      <c r="C621" s="120"/>
      <c r="D621" s="120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</row>
    <row r="622" spans="1:26" ht="15.75" customHeight="1" x14ac:dyDescent="0.25">
      <c r="A622" s="98"/>
      <c r="B622" s="98"/>
      <c r="C622" s="120"/>
      <c r="D622" s="120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</row>
    <row r="623" spans="1:26" ht="15.75" customHeight="1" x14ac:dyDescent="0.25">
      <c r="A623" s="98"/>
      <c r="B623" s="98"/>
      <c r="C623" s="120"/>
      <c r="D623" s="120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</row>
    <row r="624" spans="1:26" ht="15.75" customHeight="1" x14ac:dyDescent="0.25">
      <c r="A624" s="98"/>
      <c r="B624" s="98"/>
      <c r="C624" s="120"/>
      <c r="D624" s="120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</row>
    <row r="625" spans="1:26" ht="15.75" customHeight="1" x14ac:dyDescent="0.25">
      <c r="A625" s="98"/>
      <c r="B625" s="98"/>
      <c r="C625" s="120"/>
      <c r="D625" s="120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</row>
    <row r="626" spans="1:26" ht="15.75" customHeight="1" x14ac:dyDescent="0.25">
      <c r="A626" s="98"/>
      <c r="B626" s="98"/>
      <c r="C626" s="120"/>
      <c r="D626" s="120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</row>
    <row r="627" spans="1:26" ht="15.75" customHeight="1" x14ac:dyDescent="0.25">
      <c r="A627" s="98"/>
      <c r="B627" s="98"/>
      <c r="C627" s="120"/>
      <c r="D627" s="120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</row>
    <row r="628" spans="1:26" ht="15.75" customHeight="1" x14ac:dyDescent="0.25">
      <c r="A628" s="98"/>
      <c r="B628" s="98"/>
      <c r="C628" s="120"/>
      <c r="D628" s="120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</row>
    <row r="629" spans="1:26" ht="15.75" customHeight="1" x14ac:dyDescent="0.25">
      <c r="A629" s="98"/>
      <c r="B629" s="98"/>
      <c r="C629" s="120"/>
      <c r="D629" s="120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</row>
    <row r="630" spans="1:26" ht="15.75" customHeight="1" x14ac:dyDescent="0.25">
      <c r="A630" s="98"/>
      <c r="B630" s="98"/>
      <c r="C630" s="120"/>
      <c r="D630" s="120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</row>
    <row r="631" spans="1:26" ht="15.75" customHeight="1" x14ac:dyDescent="0.25">
      <c r="A631" s="98"/>
      <c r="B631" s="98"/>
      <c r="C631" s="120"/>
      <c r="D631" s="120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</row>
    <row r="632" spans="1:26" ht="15.75" customHeight="1" x14ac:dyDescent="0.25">
      <c r="A632" s="98"/>
      <c r="B632" s="98"/>
      <c r="C632" s="120"/>
      <c r="D632" s="120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</row>
    <row r="633" spans="1:26" ht="15.75" customHeight="1" x14ac:dyDescent="0.25">
      <c r="A633" s="98"/>
      <c r="B633" s="98"/>
      <c r="C633" s="120"/>
      <c r="D633" s="120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</row>
    <row r="634" spans="1:26" ht="15.75" customHeight="1" x14ac:dyDescent="0.25">
      <c r="A634" s="98"/>
      <c r="B634" s="98"/>
      <c r="C634" s="120"/>
      <c r="D634" s="120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</row>
    <row r="635" spans="1:26" ht="15.75" customHeight="1" x14ac:dyDescent="0.25">
      <c r="A635" s="98"/>
      <c r="B635" s="98"/>
      <c r="C635" s="120"/>
      <c r="D635" s="120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</row>
    <row r="636" spans="1:26" ht="15.75" customHeight="1" x14ac:dyDescent="0.25">
      <c r="A636" s="98"/>
      <c r="B636" s="98"/>
      <c r="C636" s="120"/>
      <c r="D636" s="120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</row>
    <row r="637" spans="1:26" ht="15.75" customHeight="1" x14ac:dyDescent="0.25">
      <c r="A637" s="98"/>
      <c r="B637" s="98"/>
      <c r="C637" s="120"/>
      <c r="D637" s="120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</row>
    <row r="638" spans="1:26" ht="15.75" customHeight="1" x14ac:dyDescent="0.25">
      <c r="A638" s="98"/>
      <c r="B638" s="98"/>
      <c r="C638" s="120"/>
      <c r="D638" s="120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</row>
    <row r="639" spans="1:26" ht="15.75" customHeight="1" x14ac:dyDescent="0.25">
      <c r="A639" s="98"/>
      <c r="B639" s="98"/>
      <c r="C639" s="120"/>
      <c r="D639" s="120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</row>
    <row r="640" spans="1:26" ht="15.75" customHeight="1" x14ac:dyDescent="0.25">
      <c r="A640" s="98"/>
      <c r="B640" s="98"/>
      <c r="C640" s="120"/>
      <c r="D640" s="120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</row>
    <row r="641" spans="1:26" ht="15.75" customHeight="1" x14ac:dyDescent="0.25">
      <c r="A641" s="98"/>
      <c r="B641" s="98"/>
      <c r="C641" s="120"/>
      <c r="D641" s="120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</row>
    <row r="642" spans="1:26" ht="15.75" customHeight="1" x14ac:dyDescent="0.25">
      <c r="A642" s="98"/>
      <c r="B642" s="98"/>
      <c r="C642" s="120"/>
      <c r="D642" s="120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</row>
    <row r="643" spans="1:26" ht="15.75" customHeight="1" x14ac:dyDescent="0.25">
      <c r="A643" s="98"/>
      <c r="B643" s="98"/>
      <c r="C643" s="120"/>
      <c r="D643" s="120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</row>
    <row r="644" spans="1:26" ht="15.75" customHeight="1" x14ac:dyDescent="0.25">
      <c r="A644" s="98"/>
      <c r="B644" s="98"/>
      <c r="C644" s="120"/>
      <c r="D644" s="120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</row>
    <row r="645" spans="1:26" ht="15.75" customHeight="1" x14ac:dyDescent="0.25">
      <c r="A645" s="98"/>
      <c r="B645" s="98"/>
      <c r="C645" s="120"/>
      <c r="D645" s="120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</row>
    <row r="646" spans="1:26" ht="15.75" customHeight="1" x14ac:dyDescent="0.25">
      <c r="A646" s="98"/>
      <c r="B646" s="98"/>
      <c r="C646" s="120"/>
      <c r="D646" s="120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</row>
    <row r="647" spans="1:26" ht="15.75" customHeight="1" x14ac:dyDescent="0.25">
      <c r="A647" s="98"/>
      <c r="B647" s="98"/>
      <c r="C647" s="120"/>
      <c r="D647" s="120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</row>
    <row r="648" spans="1:26" ht="15.75" customHeight="1" x14ac:dyDescent="0.25">
      <c r="A648" s="98"/>
      <c r="B648" s="98"/>
      <c r="C648" s="120"/>
      <c r="D648" s="120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</row>
    <row r="649" spans="1:26" ht="15.75" customHeight="1" x14ac:dyDescent="0.25">
      <c r="A649" s="98"/>
      <c r="B649" s="98"/>
      <c r="C649" s="120"/>
      <c r="D649" s="120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</row>
    <row r="650" spans="1:26" ht="15.75" customHeight="1" x14ac:dyDescent="0.25">
      <c r="A650" s="98"/>
      <c r="B650" s="98"/>
      <c r="C650" s="120"/>
      <c r="D650" s="120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</row>
    <row r="651" spans="1:26" ht="15.75" customHeight="1" x14ac:dyDescent="0.25">
      <c r="A651" s="98"/>
      <c r="B651" s="98"/>
      <c r="C651" s="120"/>
      <c r="D651" s="120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</row>
    <row r="652" spans="1:26" ht="15.75" customHeight="1" x14ac:dyDescent="0.25">
      <c r="A652" s="98"/>
      <c r="B652" s="98"/>
      <c r="C652" s="120"/>
      <c r="D652" s="120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</row>
    <row r="653" spans="1:26" ht="15.75" customHeight="1" x14ac:dyDescent="0.25">
      <c r="A653" s="98"/>
      <c r="B653" s="98"/>
      <c r="C653" s="120"/>
      <c r="D653" s="120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</row>
    <row r="654" spans="1:26" ht="15.75" customHeight="1" x14ac:dyDescent="0.25">
      <c r="A654" s="98"/>
      <c r="B654" s="98"/>
      <c r="C654" s="120"/>
      <c r="D654" s="120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</row>
    <row r="655" spans="1:26" ht="15.75" customHeight="1" x14ac:dyDescent="0.25">
      <c r="A655" s="98"/>
      <c r="B655" s="98"/>
      <c r="C655" s="120"/>
      <c r="D655" s="120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</row>
    <row r="656" spans="1:26" ht="15.75" customHeight="1" x14ac:dyDescent="0.25">
      <c r="A656" s="98"/>
      <c r="B656" s="98"/>
      <c r="C656" s="120"/>
      <c r="D656" s="120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</row>
    <row r="657" spans="1:26" ht="15.75" customHeight="1" x14ac:dyDescent="0.25">
      <c r="A657" s="98"/>
      <c r="B657" s="98"/>
      <c r="C657" s="120"/>
      <c r="D657" s="120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</row>
    <row r="658" spans="1:26" ht="15.75" customHeight="1" x14ac:dyDescent="0.25">
      <c r="A658" s="98"/>
      <c r="B658" s="98"/>
      <c r="C658" s="120"/>
      <c r="D658" s="120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</row>
    <row r="659" spans="1:26" ht="15.75" customHeight="1" x14ac:dyDescent="0.25">
      <c r="A659" s="98"/>
      <c r="B659" s="98"/>
      <c r="C659" s="120"/>
      <c r="D659" s="120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</row>
    <row r="660" spans="1:26" ht="15.75" customHeight="1" x14ac:dyDescent="0.25">
      <c r="A660" s="98"/>
      <c r="B660" s="98"/>
      <c r="C660" s="120"/>
      <c r="D660" s="120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</row>
    <row r="661" spans="1:26" ht="15.75" customHeight="1" x14ac:dyDescent="0.25">
      <c r="A661" s="98"/>
      <c r="B661" s="98"/>
      <c r="C661" s="120"/>
      <c r="D661" s="120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</row>
    <row r="662" spans="1:26" ht="15.75" customHeight="1" x14ac:dyDescent="0.25">
      <c r="A662" s="98"/>
      <c r="B662" s="98"/>
      <c r="C662" s="120"/>
      <c r="D662" s="120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</row>
    <row r="663" spans="1:26" ht="15.75" customHeight="1" x14ac:dyDescent="0.25">
      <c r="A663" s="98"/>
      <c r="B663" s="98"/>
      <c r="C663" s="120"/>
      <c r="D663" s="120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</row>
    <row r="664" spans="1:26" ht="15.75" customHeight="1" x14ac:dyDescent="0.25">
      <c r="A664" s="98"/>
      <c r="B664" s="98"/>
      <c r="C664" s="120"/>
      <c r="D664" s="120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</row>
    <row r="665" spans="1:26" ht="15.75" customHeight="1" x14ac:dyDescent="0.25">
      <c r="A665" s="98"/>
      <c r="B665" s="98"/>
      <c r="C665" s="120"/>
      <c r="D665" s="120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</row>
    <row r="666" spans="1:26" ht="15.75" customHeight="1" x14ac:dyDescent="0.25">
      <c r="A666" s="98"/>
      <c r="B666" s="98"/>
      <c r="C666" s="120"/>
      <c r="D666" s="120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</row>
    <row r="667" spans="1:26" ht="15.75" customHeight="1" x14ac:dyDescent="0.25">
      <c r="A667" s="98"/>
      <c r="B667" s="98"/>
      <c r="C667" s="120"/>
      <c r="D667" s="120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</row>
    <row r="668" spans="1:26" ht="15.75" customHeight="1" x14ac:dyDescent="0.25">
      <c r="A668" s="98"/>
      <c r="B668" s="98"/>
      <c r="C668" s="120"/>
      <c r="D668" s="120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</row>
    <row r="669" spans="1:26" ht="15.75" customHeight="1" x14ac:dyDescent="0.25">
      <c r="A669" s="98"/>
      <c r="B669" s="98"/>
      <c r="C669" s="120"/>
      <c r="D669" s="120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</row>
    <row r="670" spans="1:26" ht="15.75" customHeight="1" x14ac:dyDescent="0.25">
      <c r="A670" s="98"/>
      <c r="B670" s="98"/>
      <c r="C670" s="120"/>
      <c r="D670" s="120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</row>
    <row r="671" spans="1:26" ht="15.75" customHeight="1" x14ac:dyDescent="0.25">
      <c r="A671" s="98"/>
      <c r="B671" s="98"/>
      <c r="C671" s="120"/>
      <c r="D671" s="120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</row>
    <row r="672" spans="1:26" ht="15.75" customHeight="1" x14ac:dyDescent="0.25">
      <c r="A672" s="98"/>
      <c r="B672" s="98"/>
      <c r="C672" s="120"/>
      <c r="D672" s="120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</row>
    <row r="673" spans="1:26" ht="15.75" customHeight="1" x14ac:dyDescent="0.25">
      <c r="A673" s="98"/>
      <c r="B673" s="98"/>
      <c r="C673" s="120"/>
      <c r="D673" s="120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</row>
    <row r="674" spans="1:26" ht="15.75" customHeight="1" x14ac:dyDescent="0.25">
      <c r="A674" s="98"/>
      <c r="B674" s="98"/>
      <c r="C674" s="120"/>
      <c r="D674" s="120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</row>
    <row r="675" spans="1:26" ht="15.75" customHeight="1" x14ac:dyDescent="0.25">
      <c r="A675" s="98"/>
      <c r="B675" s="98"/>
      <c r="C675" s="120"/>
      <c r="D675" s="120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</row>
    <row r="676" spans="1:26" ht="15.75" customHeight="1" x14ac:dyDescent="0.25">
      <c r="A676" s="98"/>
      <c r="B676" s="98"/>
      <c r="C676" s="120"/>
      <c r="D676" s="120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</row>
    <row r="677" spans="1:26" ht="15.75" customHeight="1" x14ac:dyDescent="0.25">
      <c r="A677" s="98"/>
      <c r="B677" s="98"/>
      <c r="C677" s="120"/>
      <c r="D677" s="120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</row>
    <row r="678" spans="1:26" ht="15.75" customHeight="1" x14ac:dyDescent="0.25">
      <c r="A678" s="98"/>
      <c r="B678" s="98"/>
      <c r="C678" s="120"/>
      <c r="D678" s="120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</row>
    <row r="679" spans="1:26" ht="15.75" customHeight="1" x14ac:dyDescent="0.25">
      <c r="A679" s="98"/>
      <c r="B679" s="98"/>
      <c r="C679" s="120"/>
      <c r="D679" s="120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</row>
    <row r="680" spans="1:26" ht="15.75" customHeight="1" x14ac:dyDescent="0.25">
      <c r="A680" s="98"/>
      <c r="B680" s="98"/>
      <c r="C680" s="120"/>
      <c r="D680" s="120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</row>
    <row r="681" spans="1:26" ht="15.75" customHeight="1" x14ac:dyDescent="0.25">
      <c r="A681" s="98"/>
      <c r="B681" s="98"/>
      <c r="C681" s="120"/>
      <c r="D681" s="120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</row>
    <row r="682" spans="1:26" ht="15.75" customHeight="1" x14ac:dyDescent="0.25">
      <c r="A682" s="98"/>
      <c r="B682" s="98"/>
      <c r="C682" s="120"/>
      <c r="D682" s="120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</row>
    <row r="683" spans="1:26" ht="15.75" customHeight="1" x14ac:dyDescent="0.25">
      <c r="A683" s="98"/>
      <c r="B683" s="98"/>
      <c r="C683" s="120"/>
      <c r="D683" s="120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</row>
    <row r="684" spans="1:26" ht="15.75" customHeight="1" x14ac:dyDescent="0.25">
      <c r="A684" s="98"/>
      <c r="B684" s="98"/>
      <c r="C684" s="120"/>
      <c r="D684" s="120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</row>
    <row r="685" spans="1:26" ht="15.75" customHeight="1" x14ac:dyDescent="0.25">
      <c r="A685" s="98"/>
      <c r="B685" s="98"/>
      <c r="C685" s="120"/>
      <c r="D685" s="120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</row>
    <row r="686" spans="1:26" ht="15.75" customHeight="1" x14ac:dyDescent="0.25">
      <c r="A686" s="98"/>
      <c r="B686" s="98"/>
      <c r="C686" s="120"/>
      <c r="D686" s="120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</row>
    <row r="687" spans="1:26" ht="15.75" customHeight="1" x14ac:dyDescent="0.25">
      <c r="A687" s="98"/>
      <c r="B687" s="98"/>
      <c r="C687" s="120"/>
      <c r="D687" s="120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</row>
    <row r="688" spans="1:26" ht="15.75" customHeight="1" x14ac:dyDescent="0.25">
      <c r="A688" s="98"/>
      <c r="B688" s="98"/>
      <c r="C688" s="120"/>
      <c r="D688" s="120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</row>
    <row r="689" spans="1:26" ht="15.75" customHeight="1" x14ac:dyDescent="0.25">
      <c r="A689" s="98"/>
      <c r="B689" s="98"/>
      <c r="C689" s="120"/>
      <c r="D689" s="120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</row>
    <row r="690" spans="1:26" ht="15.75" customHeight="1" x14ac:dyDescent="0.25">
      <c r="A690" s="98"/>
      <c r="B690" s="98"/>
      <c r="C690" s="120"/>
      <c r="D690" s="120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</row>
    <row r="691" spans="1:26" ht="15.75" customHeight="1" x14ac:dyDescent="0.25">
      <c r="A691" s="98"/>
      <c r="B691" s="98"/>
      <c r="C691" s="120"/>
      <c r="D691" s="120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</row>
    <row r="692" spans="1:26" ht="15.75" customHeight="1" x14ac:dyDescent="0.25">
      <c r="A692" s="98"/>
      <c r="B692" s="98"/>
      <c r="C692" s="120"/>
      <c r="D692" s="120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</row>
    <row r="693" spans="1:26" ht="15.75" customHeight="1" x14ac:dyDescent="0.25">
      <c r="A693" s="98"/>
      <c r="B693" s="98"/>
      <c r="C693" s="120"/>
      <c r="D693" s="120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</row>
    <row r="694" spans="1:26" ht="15.75" customHeight="1" x14ac:dyDescent="0.25">
      <c r="A694" s="98"/>
      <c r="B694" s="98"/>
      <c r="C694" s="120"/>
      <c r="D694" s="120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</row>
    <row r="695" spans="1:26" ht="15.75" customHeight="1" x14ac:dyDescent="0.25">
      <c r="A695" s="98"/>
      <c r="B695" s="98"/>
      <c r="C695" s="120"/>
      <c r="D695" s="120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</row>
    <row r="696" spans="1:26" ht="15.75" customHeight="1" x14ac:dyDescent="0.25">
      <c r="A696" s="98"/>
      <c r="B696" s="98"/>
      <c r="C696" s="120"/>
      <c r="D696" s="120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</row>
    <row r="697" spans="1:26" ht="15.75" customHeight="1" x14ac:dyDescent="0.25">
      <c r="A697" s="98"/>
      <c r="B697" s="98"/>
      <c r="C697" s="120"/>
      <c r="D697" s="120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</row>
    <row r="698" spans="1:26" ht="15.75" customHeight="1" x14ac:dyDescent="0.25">
      <c r="A698" s="98"/>
      <c r="B698" s="98"/>
      <c r="C698" s="120"/>
      <c r="D698" s="120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</row>
    <row r="699" spans="1:26" ht="15.75" customHeight="1" x14ac:dyDescent="0.25">
      <c r="A699" s="98"/>
      <c r="B699" s="98"/>
      <c r="C699" s="120"/>
      <c r="D699" s="120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</row>
    <row r="700" spans="1:26" ht="15.75" customHeight="1" x14ac:dyDescent="0.25">
      <c r="A700" s="98"/>
      <c r="B700" s="98"/>
      <c r="C700" s="120"/>
      <c r="D700" s="120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</row>
    <row r="701" spans="1:26" ht="15.75" customHeight="1" x14ac:dyDescent="0.25">
      <c r="A701" s="98"/>
      <c r="B701" s="98"/>
      <c r="C701" s="120"/>
      <c r="D701" s="120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</row>
    <row r="702" spans="1:26" ht="15.75" customHeight="1" x14ac:dyDescent="0.25">
      <c r="A702" s="98"/>
      <c r="B702" s="98"/>
      <c r="C702" s="120"/>
      <c r="D702" s="120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</row>
    <row r="703" spans="1:26" ht="15.75" customHeight="1" x14ac:dyDescent="0.25">
      <c r="A703" s="98"/>
      <c r="B703" s="98"/>
      <c r="C703" s="120"/>
      <c r="D703" s="120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</row>
    <row r="704" spans="1:26" ht="15.75" customHeight="1" x14ac:dyDescent="0.25">
      <c r="A704" s="98"/>
      <c r="B704" s="98"/>
      <c r="C704" s="120"/>
      <c r="D704" s="120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</row>
    <row r="705" spans="1:26" ht="15.75" customHeight="1" x14ac:dyDescent="0.25">
      <c r="A705" s="98"/>
      <c r="B705" s="98"/>
      <c r="C705" s="120"/>
      <c r="D705" s="120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</row>
    <row r="706" spans="1:26" ht="15.75" customHeight="1" x14ac:dyDescent="0.25">
      <c r="A706" s="98"/>
      <c r="B706" s="98"/>
      <c r="C706" s="120"/>
      <c r="D706" s="120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</row>
    <row r="707" spans="1:26" ht="15.75" customHeight="1" x14ac:dyDescent="0.25">
      <c r="A707" s="98"/>
      <c r="B707" s="98"/>
      <c r="C707" s="120"/>
      <c r="D707" s="120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</row>
    <row r="708" spans="1:26" ht="15.75" customHeight="1" x14ac:dyDescent="0.25">
      <c r="A708" s="98"/>
      <c r="B708" s="98"/>
      <c r="C708" s="120"/>
      <c r="D708" s="120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</row>
    <row r="709" spans="1:26" ht="15.75" customHeight="1" x14ac:dyDescent="0.25">
      <c r="A709" s="98"/>
      <c r="B709" s="98"/>
      <c r="C709" s="120"/>
      <c r="D709" s="120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</row>
    <row r="710" spans="1:26" ht="15.75" customHeight="1" x14ac:dyDescent="0.25">
      <c r="A710" s="98"/>
      <c r="B710" s="98"/>
      <c r="C710" s="120"/>
      <c r="D710" s="120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</row>
    <row r="711" spans="1:26" ht="15.75" customHeight="1" x14ac:dyDescent="0.25">
      <c r="A711" s="98"/>
      <c r="B711" s="98"/>
      <c r="C711" s="120"/>
      <c r="D711" s="120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</row>
    <row r="712" spans="1:26" ht="15.75" customHeight="1" x14ac:dyDescent="0.25">
      <c r="A712" s="98"/>
      <c r="B712" s="98"/>
      <c r="C712" s="120"/>
      <c r="D712" s="120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</row>
    <row r="713" spans="1:26" ht="15.75" customHeight="1" x14ac:dyDescent="0.25">
      <c r="A713" s="98"/>
      <c r="B713" s="98"/>
      <c r="C713" s="120"/>
      <c r="D713" s="120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</row>
    <row r="714" spans="1:26" ht="15.75" customHeight="1" x14ac:dyDescent="0.25">
      <c r="A714" s="98"/>
      <c r="B714" s="98"/>
      <c r="C714" s="120"/>
      <c r="D714" s="120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</row>
    <row r="715" spans="1:26" ht="15.75" customHeight="1" x14ac:dyDescent="0.25">
      <c r="A715" s="98"/>
      <c r="B715" s="98"/>
      <c r="C715" s="120"/>
      <c r="D715" s="120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</row>
    <row r="716" spans="1:26" ht="15.75" customHeight="1" x14ac:dyDescent="0.25">
      <c r="A716" s="98"/>
      <c r="B716" s="98"/>
      <c r="C716" s="120"/>
      <c r="D716" s="120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</row>
    <row r="717" spans="1:26" ht="15.75" customHeight="1" x14ac:dyDescent="0.25">
      <c r="A717" s="98"/>
      <c r="B717" s="98"/>
      <c r="C717" s="120"/>
      <c r="D717" s="120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</row>
    <row r="718" spans="1:26" ht="15.75" customHeight="1" x14ac:dyDescent="0.25">
      <c r="A718" s="98"/>
      <c r="B718" s="98"/>
      <c r="C718" s="120"/>
      <c r="D718" s="120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</row>
    <row r="719" spans="1:26" ht="15.75" customHeight="1" x14ac:dyDescent="0.25">
      <c r="A719" s="98"/>
      <c r="B719" s="98"/>
      <c r="C719" s="120"/>
      <c r="D719" s="120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</row>
    <row r="720" spans="1:26" ht="15.75" customHeight="1" x14ac:dyDescent="0.25">
      <c r="A720" s="98"/>
      <c r="B720" s="98"/>
      <c r="C720" s="120"/>
      <c r="D720" s="120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</row>
    <row r="721" spans="1:26" ht="15.75" customHeight="1" x14ac:dyDescent="0.25">
      <c r="A721" s="98"/>
      <c r="B721" s="98"/>
      <c r="C721" s="120"/>
      <c r="D721" s="120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</row>
    <row r="722" spans="1:26" ht="15.75" customHeight="1" x14ac:dyDescent="0.25">
      <c r="A722" s="98"/>
      <c r="B722" s="98"/>
      <c r="C722" s="120"/>
      <c r="D722" s="120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</row>
    <row r="723" spans="1:26" ht="15.75" customHeight="1" x14ac:dyDescent="0.25">
      <c r="A723" s="98"/>
      <c r="B723" s="98"/>
      <c r="C723" s="120"/>
      <c r="D723" s="120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</row>
    <row r="724" spans="1:26" ht="15.75" customHeight="1" x14ac:dyDescent="0.25">
      <c r="A724" s="98"/>
      <c r="B724" s="98"/>
      <c r="C724" s="120"/>
      <c r="D724" s="120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</row>
    <row r="725" spans="1:26" ht="15.75" customHeight="1" x14ac:dyDescent="0.25">
      <c r="A725" s="98"/>
      <c r="B725" s="98"/>
      <c r="C725" s="120"/>
      <c r="D725" s="120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</row>
    <row r="726" spans="1:26" ht="15.75" customHeight="1" x14ac:dyDescent="0.25">
      <c r="A726" s="98"/>
      <c r="B726" s="98"/>
      <c r="C726" s="120"/>
      <c r="D726" s="120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</row>
    <row r="727" spans="1:26" ht="15.75" customHeight="1" x14ac:dyDescent="0.25">
      <c r="A727" s="98"/>
      <c r="B727" s="98"/>
      <c r="C727" s="120"/>
      <c r="D727" s="120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</row>
    <row r="728" spans="1:26" ht="15.75" customHeight="1" x14ac:dyDescent="0.25">
      <c r="A728" s="98"/>
      <c r="B728" s="98"/>
      <c r="C728" s="120"/>
      <c r="D728" s="120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</row>
    <row r="729" spans="1:26" ht="15.75" customHeight="1" x14ac:dyDescent="0.25">
      <c r="A729" s="98"/>
      <c r="B729" s="98"/>
      <c r="C729" s="120"/>
      <c r="D729" s="120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</row>
    <row r="730" spans="1:26" ht="15.75" customHeight="1" x14ac:dyDescent="0.25">
      <c r="A730" s="98"/>
      <c r="B730" s="98"/>
      <c r="C730" s="120"/>
      <c r="D730" s="120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</row>
    <row r="731" spans="1:26" ht="15.75" customHeight="1" x14ac:dyDescent="0.25">
      <c r="A731" s="98"/>
      <c r="B731" s="98"/>
      <c r="C731" s="120"/>
      <c r="D731" s="120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</row>
    <row r="732" spans="1:26" ht="15.75" customHeight="1" x14ac:dyDescent="0.25">
      <c r="A732" s="98"/>
      <c r="B732" s="98"/>
      <c r="C732" s="120"/>
      <c r="D732" s="120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</row>
    <row r="733" spans="1:26" ht="15.75" customHeight="1" x14ac:dyDescent="0.25">
      <c r="A733" s="98"/>
      <c r="B733" s="98"/>
      <c r="C733" s="120"/>
      <c r="D733" s="120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</row>
    <row r="734" spans="1:26" ht="15.75" customHeight="1" x14ac:dyDescent="0.25">
      <c r="A734" s="98"/>
      <c r="B734" s="98"/>
      <c r="C734" s="120"/>
      <c r="D734" s="120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</row>
    <row r="735" spans="1:26" ht="15.75" customHeight="1" x14ac:dyDescent="0.25">
      <c r="A735" s="98"/>
      <c r="B735" s="98"/>
      <c r="C735" s="120"/>
      <c r="D735" s="120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</row>
    <row r="736" spans="1:26" ht="15.75" customHeight="1" x14ac:dyDescent="0.25">
      <c r="A736" s="98"/>
      <c r="B736" s="98"/>
      <c r="C736" s="120"/>
      <c r="D736" s="120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</row>
    <row r="737" spans="1:26" ht="15.75" customHeight="1" x14ac:dyDescent="0.25">
      <c r="A737" s="98"/>
      <c r="B737" s="98"/>
      <c r="C737" s="120"/>
      <c r="D737" s="120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</row>
    <row r="738" spans="1:26" ht="15.75" customHeight="1" x14ac:dyDescent="0.25">
      <c r="A738" s="98"/>
      <c r="B738" s="98"/>
      <c r="C738" s="120"/>
      <c r="D738" s="120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</row>
    <row r="739" spans="1:26" ht="15.75" customHeight="1" x14ac:dyDescent="0.25">
      <c r="A739" s="98"/>
      <c r="B739" s="98"/>
      <c r="C739" s="120"/>
      <c r="D739" s="120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</row>
    <row r="740" spans="1:26" ht="15.75" customHeight="1" x14ac:dyDescent="0.25">
      <c r="A740" s="98"/>
      <c r="B740" s="98"/>
      <c r="C740" s="120"/>
      <c r="D740" s="120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</row>
    <row r="741" spans="1:26" ht="15.75" customHeight="1" x14ac:dyDescent="0.25">
      <c r="A741" s="98"/>
      <c r="B741" s="98"/>
      <c r="C741" s="120"/>
      <c r="D741" s="120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</row>
    <row r="742" spans="1:26" ht="15.75" customHeight="1" x14ac:dyDescent="0.25">
      <c r="A742" s="98"/>
      <c r="B742" s="98"/>
      <c r="C742" s="120"/>
      <c r="D742" s="120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</row>
    <row r="743" spans="1:26" ht="15.75" customHeight="1" x14ac:dyDescent="0.25">
      <c r="A743" s="98"/>
      <c r="B743" s="98"/>
      <c r="C743" s="120"/>
      <c r="D743" s="120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</row>
    <row r="744" spans="1:26" ht="15.75" customHeight="1" x14ac:dyDescent="0.25">
      <c r="A744" s="98"/>
      <c r="B744" s="98"/>
      <c r="C744" s="120"/>
      <c r="D744" s="120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</row>
    <row r="745" spans="1:26" ht="15.75" customHeight="1" x14ac:dyDescent="0.25">
      <c r="A745" s="98"/>
      <c r="B745" s="98"/>
      <c r="C745" s="120"/>
      <c r="D745" s="120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</row>
    <row r="746" spans="1:26" ht="15.75" customHeight="1" x14ac:dyDescent="0.25">
      <c r="A746" s="98"/>
      <c r="B746" s="98"/>
      <c r="C746" s="120"/>
      <c r="D746" s="120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</row>
    <row r="747" spans="1:26" ht="15.75" customHeight="1" x14ac:dyDescent="0.25">
      <c r="A747" s="98"/>
      <c r="B747" s="98"/>
      <c r="C747" s="120"/>
      <c r="D747" s="120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</row>
    <row r="748" spans="1:26" ht="15.75" customHeight="1" x14ac:dyDescent="0.25">
      <c r="A748" s="98"/>
      <c r="B748" s="98"/>
      <c r="C748" s="120"/>
      <c r="D748" s="120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</row>
    <row r="749" spans="1:26" ht="15.75" customHeight="1" x14ac:dyDescent="0.25">
      <c r="A749" s="98"/>
      <c r="B749" s="98"/>
      <c r="C749" s="120"/>
      <c r="D749" s="120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</row>
    <row r="750" spans="1:26" ht="15.75" customHeight="1" x14ac:dyDescent="0.25">
      <c r="A750" s="98"/>
      <c r="B750" s="98"/>
      <c r="C750" s="120"/>
      <c r="D750" s="120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</row>
    <row r="751" spans="1:26" ht="15.75" customHeight="1" x14ac:dyDescent="0.25">
      <c r="A751" s="98"/>
      <c r="B751" s="98"/>
      <c r="C751" s="120"/>
      <c r="D751" s="120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</row>
    <row r="752" spans="1:26" ht="15.75" customHeight="1" x14ac:dyDescent="0.25">
      <c r="A752" s="98"/>
      <c r="B752" s="98"/>
      <c r="C752" s="120"/>
      <c r="D752" s="120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</row>
    <row r="753" spans="1:26" ht="15.75" customHeight="1" x14ac:dyDescent="0.25">
      <c r="A753" s="98"/>
      <c r="B753" s="98"/>
      <c r="C753" s="120"/>
      <c r="D753" s="120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</row>
    <row r="754" spans="1:26" ht="15.75" customHeight="1" x14ac:dyDescent="0.25">
      <c r="A754" s="98"/>
      <c r="B754" s="98"/>
      <c r="C754" s="120"/>
      <c r="D754" s="120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</row>
    <row r="755" spans="1:26" ht="15.75" customHeight="1" x14ac:dyDescent="0.25">
      <c r="A755" s="98"/>
      <c r="B755" s="98"/>
      <c r="C755" s="120"/>
      <c r="D755" s="120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</row>
    <row r="756" spans="1:26" ht="15.75" customHeight="1" x14ac:dyDescent="0.25">
      <c r="A756" s="98"/>
      <c r="B756" s="98"/>
      <c r="C756" s="120"/>
      <c r="D756" s="120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</row>
    <row r="757" spans="1:26" ht="15.75" customHeight="1" x14ac:dyDescent="0.25">
      <c r="A757" s="98"/>
      <c r="B757" s="98"/>
      <c r="C757" s="120"/>
      <c r="D757" s="120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</row>
    <row r="758" spans="1:26" ht="15.75" customHeight="1" x14ac:dyDescent="0.25">
      <c r="A758" s="98"/>
      <c r="B758" s="98"/>
      <c r="C758" s="120"/>
      <c r="D758" s="120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</row>
    <row r="759" spans="1:26" ht="15.75" customHeight="1" x14ac:dyDescent="0.25">
      <c r="A759" s="98"/>
      <c r="B759" s="98"/>
      <c r="C759" s="120"/>
      <c r="D759" s="120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</row>
    <row r="760" spans="1:26" ht="15.75" customHeight="1" x14ac:dyDescent="0.25">
      <c r="A760" s="98"/>
      <c r="B760" s="98"/>
      <c r="C760" s="120"/>
      <c r="D760" s="120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</row>
    <row r="761" spans="1:26" ht="15.75" customHeight="1" x14ac:dyDescent="0.25">
      <c r="A761" s="98"/>
      <c r="B761" s="98"/>
      <c r="C761" s="120"/>
      <c r="D761" s="120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</row>
    <row r="762" spans="1:26" ht="15.75" customHeight="1" x14ac:dyDescent="0.25">
      <c r="A762" s="98"/>
      <c r="B762" s="98"/>
      <c r="C762" s="120"/>
      <c r="D762" s="120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</row>
    <row r="763" spans="1:26" ht="15.75" customHeight="1" x14ac:dyDescent="0.25">
      <c r="A763" s="98"/>
      <c r="B763" s="98"/>
      <c r="C763" s="120"/>
      <c r="D763" s="120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</row>
    <row r="764" spans="1:26" ht="15.75" customHeight="1" x14ac:dyDescent="0.25">
      <c r="A764" s="98"/>
      <c r="B764" s="98"/>
      <c r="C764" s="120"/>
      <c r="D764" s="120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</row>
    <row r="765" spans="1:26" ht="15.75" customHeight="1" x14ac:dyDescent="0.25">
      <c r="A765" s="98"/>
      <c r="B765" s="98"/>
      <c r="C765" s="120"/>
      <c r="D765" s="120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</row>
    <row r="766" spans="1:26" ht="15.75" customHeight="1" x14ac:dyDescent="0.25">
      <c r="A766" s="98"/>
      <c r="B766" s="98"/>
      <c r="C766" s="120"/>
      <c r="D766" s="120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</row>
    <row r="767" spans="1:26" ht="15.75" customHeight="1" x14ac:dyDescent="0.25">
      <c r="A767" s="98"/>
      <c r="B767" s="98"/>
      <c r="C767" s="120"/>
      <c r="D767" s="120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</row>
    <row r="768" spans="1:26" ht="15.75" customHeight="1" x14ac:dyDescent="0.25">
      <c r="A768" s="98"/>
      <c r="B768" s="98"/>
      <c r="C768" s="120"/>
      <c r="D768" s="120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</row>
    <row r="769" spans="1:26" ht="15.75" customHeight="1" x14ac:dyDescent="0.25">
      <c r="A769" s="98"/>
      <c r="B769" s="98"/>
      <c r="C769" s="120"/>
      <c r="D769" s="120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</row>
    <row r="770" spans="1:26" ht="15.75" customHeight="1" x14ac:dyDescent="0.25">
      <c r="A770" s="98"/>
      <c r="B770" s="98"/>
      <c r="C770" s="120"/>
      <c r="D770" s="120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</row>
    <row r="771" spans="1:26" ht="15.75" customHeight="1" x14ac:dyDescent="0.25">
      <c r="A771" s="98"/>
      <c r="B771" s="98"/>
      <c r="C771" s="120"/>
      <c r="D771" s="120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</row>
    <row r="772" spans="1:26" ht="15.75" customHeight="1" x14ac:dyDescent="0.25">
      <c r="A772" s="98"/>
      <c r="B772" s="98"/>
      <c r="C772" s="120"/>
      <c r="D772" s="120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</row>
    <row r="773" spans="1:26" ht="15.75" customHeight="1" x14ac:dyDescent="0.25">
      <c r="A773" s="98"/>
      <c r="B773" s="98"/>
      <c r="C773" s="120"/>
      <c r="D773" s="120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</row>
    <row r="774" spans="1:26" ht="15.75" customHeight="1" x14ac:dyDescent="0.25">
      <c r="A774" s="98"/>
      <c r="B774" s="98"/>
      <c r="C774" s="120"/>
      <c r="D774" s="120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</row>
    <row r="775" spans="1:26" ht="15.75" customHeight="1" x14ac:dyDescent="0.25">
      <c r="A775" s="98"/>
      <c r="B775" s="98"/>
      <c r="C775" s="120"/>
      <c r="D775" s="120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</row>
    <row r="776" spans="1:26" ht="15.75" customHeight="1" x14ac:dyDescent="0.25">
      <c r="A776" s="98"/>
      <c r="B776" s="98"/>
      <c r="C776" s="120"/>
      <c r="D776" s="120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</row>
    <row r="777" spans="1:26" ht="15.75" customHeight="1" x14ac:dyDescent="0.25">
      <c r="A777" s="98"/>
      <c r="B777" s="98"/>
      <c r="C777" s="120"/>
      <c r="D777" s="120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</row>
    <row r="778" spans="1:26" ht="15.75" customHeight="1" x14ac:dyDescent="0.25">
      <c r="A778" s="98"/>
      <c r="B778" s="98"/>
      <c r="C778" s="120"/>
      <c r="D778" s="120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</row>
    <row r="779" spans="1:26" ht="15.75" customHeight="1" x14ac:dyDescent="0.25">
      <c r="A779" s="98"/>
      <c r="B779" s="98"/>
      <c r="C779" s="120"/>
      <c r="D779" s="120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</row>
    <row r="780" spans="1:26" ht="15.75" customHeight="1" x14ac:dyDescent="0.25">
      <c r="A780" s="98"/>
      <c r="B780" s="98"/>
      <c r="C780" s="120"/>
      <c r="D780" s="120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</row>
    <row r="781" spans="1:26" ht="15.75" customHeight="1" x14ac:dyDescent="0.25">
      <c r="A781" s="98"/>
      <c r="B781" s="98"/>
      <c r="C781" s="120"/>
      <c r="D781" s="120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</row>
    <row r="782" spans="1:26" ht="15.75" customHeight="1" x14ac:dyDescent="0.25">
      <c r="A782" s="98"/>
      <c r="B782" s="98"/>
      <c r="C782" s="120"/>
      <c r="D782" s="120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</row>
    <row r="783" spans="1:26" ht="15.75" customHeight="1" x14ac:dyDescent="0.25">
      <c r="A783" s="98"/>
      <c r="B783" s="98"/>
      <c r="C783" s="120"/>
      <c r="D783" s="120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</row>
    <row r="784" spans="1:26" ht="15.75" customHeight="1" x14ac:dyDescent="0.25">
      <c r="A784" s="98"/>
      <c r="B784" s="98"/>
      <c r="C784" s="120"/>
      <c r="D784" s="120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</row>
    <row r="785" spans="1:26" ht="15.75" customHeight="1" x14ac:dyDescent="0.25">
      <c r="A785" s="98"/>
      <c r="B785" s="98"/>
      <c r="C785" s="120"/>
      <c r="D785" s="120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</row>
    <row r="786" spans="1:26" ht="15.75" customHeight="1" x14ac:dyDescent="0.25">
      <c r="A786" s="98"/>
      <c r="B786" s="98"/>
      <c r="C786" s="120"/>
      <c r="D786" s="120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</row>
    <row r="787" spans="1:26" ht="15.75" customHeight="1" x14ac:dyDescent="0.25">
      <c r="A787" s="98"/>
      <c r="B787" s="98"/>
      <c r="C787" s="120"/>
      <c r="D787" s="120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</row>
    <row r="788" spans="1:26" ht="15.75" customHeight="1" x14ac:dyDescent="0.25">
      <c r="A788" s="98"/>
      <c r="B788" s="98"/>
      <c r="C788" s="120"/>
      <c r="D788" s="120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</row>
    <row r="789" spans="1:26" ht="15.75" customHeight="1" x14ac:dyDescent="0.25">
      <c r="A789" s="98"/>
      <c r="B789" s="98"/>
      <c r="C789" s="120"/>
      <c r="D789" s="120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</row>
    <row r="790" spans="1:26" ht="15.75" customHeight="1" x14ac:dyDescent="0.25">
      <c r="A790" s="98"/>
      <c r="B790" s="98"/>
      <c r="C790" s="120"/>
      <c r="D790" s="120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</row>
    <row r="791" spans="1:26" ht="15.75" customHeight="1" x14ac:dyDescent="0.25">
      <c r="A791" s="98"/>
      <c r="B791" s="98"/>
      <c r="C791" s="120"/>
      <c r="D791" s="120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</row>
    <row r="792" spans="1:26" ht="15.75" customHeight="1" x14ac:dyDescent="0.25">
      <c r="A792" s="98"/>
      <c r="B792" s="98"/>
      <c r="C792" s="120"/>
      <c r="D792" s="120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</row>
    <row r="793" spans="1:26" ht="15.75" customHeight="1" x14ac:dyDescent="0.25">
      <c r="A793" s="98"/>
      <c r="B793" s="98"/>
      <c r="C793" s="120"/>
      <c r="D793" s="120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</row>
    <row r="794" spans="1:26" ht="15.75" customHeight="1" x14ac:dyDescent="0.25">
      <c r="A794" s="98"/>
      <c r="B794" s="98"/>
      <c r="C794" s="120"/>
      <c r="D794" s="120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</row>
    <row r="795" spans="1:26" ht="15.75" customHeight="1" x14ac:dyDescent="0.25">
      <c r="A795" s="98"/>
      <c r="B795" s="98"/>
      <c r="C795" s="120"/>
      <c r="D795" s="120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</row>
    <row r="796" spans="1:26" ht="15.75" customHeight="1" x14ac:dyDescent="0.25">
      <c r="A796" s="98"/>
      <c r="B796" s="98"/>
      <c r="C796" s="120"/>
      <c r="D796" s="120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</row>
    <row r="797" spans="1:26" ht="15.75" customHeight="1" x14ac:dyDescent="0.25">
      <c r="A797" s="98"/>
      <c r="B797" s="98"/>
      <c r="C797" s="120"/>
      <c r="D797" s="120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</row>
    <row r="798" spans="1:26" ht="15.75" customHeight="1" x14ac:dyDescent="0.25">
      <c r="A798" s="98"/>
      <c r="B798" s="98"/>
      <c r="C798" s="120"/>
      <c r="D798" s="120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</row>
    <row r="799" spans="1:26" ht="15.75" customHeight="1" x14ac:dyDescent="0.25">
      <c r="A799" s="98"/>
      <c r="B799" s="98"/>
      <c r="C799" s="120"/>
      <c r="D799" s="120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</row>
    <row r="800" spans="1:26" ht="15.75" customHeight="1" x14ac:dyDescent="0.25">
      <c r="A800" s="98"/>
      <c r="B800" s="98"/>
      <c r="C800" s="120"/>
      <c r="D800" s="120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</row>
    <row r="801" spans="1:26" ht="15.75" customHeight="1" x14ac:dyDescent="0.25">
      <c r="A801" s="98"/>
      <c r="B801" s="98"/>
      <c r="C801" s="120"/>
      <c r="D801" s="120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</row>
    <row r="802" spans="1:26" ht="15.75" customHeight="1" x14ac:dyDescent="0.25">
      <c r="A802" s="98"/>
      <c r="B802" s="98"/>
      <c r="C802" s="120"/>
      <c r="D802" s="120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</row>
    <row r="803" spans="1:26" ht="15.75" customHeight="1" x14ac:dyDescent="0.25">
      <c r="A803" s="98"/>
      <c r="B803" s="98"/>
      <c r="C803" s="120"/>
      <c r="D803" s="120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</row>
    <row r="804" spans="1:26" ht="15.75" customHeight="1" x14ac:dyDescent="0.25">
      <c r="A804" s="98"/>
      <c r="B804" s="98"/>
      <c r="C804" s="120"/>
      <c r="D804" s="120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</row>
    <row r="805" spans="1:26" ht="15.75" customHeight="1" x14ac:dyDescent="0.25">
      <c r="A805" s="98"/>
      <c r="B805" s="98"/>
      <c r="C805" s="120"/>
      <c r="D805" s="120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</row>
    <row r="806" spans="1:26" ht="15.75" customHeight="1" x14ac:dyDescent="0.25">
      <c r="A806" s="98"/>
      <c r="B806" s="98"/>
      <c r="C806" s="120"/>
      <c r="D806" s="120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</row>
    <row r="807" spans="1:26" ht="15.75" customHeight="1" x14ac:dyDescent="0.25">
      <c r="A807" s="98"/>
      <c r="B807" s="98"/>
      <c r="C807" s="120"/>
      <c r="D807" s="120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</row>
    <row r="808" spans="1:26" ht="15.75" customHeight="1" x14ac:dyDescent="0.25">
      <c r="A808" s="98"/>
      <c r="B808" s="98"/>
      <c r="C808" s="120"/>
      <c r="D808" s="120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</row>
    <row r="809" spans="1:26" ht="15.75" customHeight="1" x14ac:dyDescent="0.25">
      <c r="A809" s="98"/>
      <c r="B809" s="98"/>
      <c r="C809" s="120"/>
      <c r="D809" s="120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</row>
    <row r="810" spans="1:26" ht="15.75" customHeight="1" x14ac:dyDescent="0.25">
      <c r="A810" s="98"/>
      <c r="B810" s="98"/>
      <c r="C810" s="120"/>
      <c r="D810" s="120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</row>
    <row r="811" spans="1:26" ht="15.75" customHeight="1" x14ac:dyDescent="0.25">
      <c r="A811" s="98"/>
      <c r="B811" s="98"/>
      <c r="C811" s="120"/>
      <c r="D811" s="120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</row>
    <row r="812" spans="1:26" ht="15.75" customHeight="1" x14ac:dyDescent="0.25">
      <c r="A812" s="98"/>
      <c r="B812" s="98"/>
      <c r="C812" s="120"/>
      <c r="D812" s="120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</row>
    <row r="813" spans="1:26" ht="15.75" customHeight="1" x14ac:dyDescent="0.25">
      <c r="A813" s="98"/>
      <c r="B813" s="98"/>
      <c r="C813" s="120"/>
      <c r="D813" s="120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</row>
    <row r="814" spans="1:26" ht="15.75" customHeight="1" x14ac:dyDescent="0.25">
      <c r="A814" s="98"/>
      <c r="B814" s="98"/>
      <c r="C814" s="120"/>
      <c r="D814" s="120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</row>
    <row r="815" spans="1:26" ht="15.75" customHeight="1" x14ac:dyDescent="0.25">
      <c r="A815" s="98"/>
      <c r="B815" s="98"/>
      <c r="C815" s="120"/>
      <c r="D815" s="120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</row>
    <row r="816" spans="1:26" ht="15.75" customHeight="1" x14ac:dyDescent="0.25">
      <c r="A816" s="98"/>
      <c r="B816" s="98"/>
      <c r="C816" s="120"/>
      <c r="D816" s="120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</row>
    <row r="817" spans="1:26" ht="15.75" customHeight="1" x14ac:dyDescent="0.25">
      <c r="A817" s="98"/>
      <c r="B817" s="98"/>
      <c r="C817" s="120"/>
      <c r="D817" s="120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</row>
    <row r="818" spans="1:26" ht="15.75" customHeight="1" x14ac:dyDescent="0.25">
      <c r="A818" s="98"/>
      <c r="B818" s="98"/>
      <c r="C818" s="120"/>
      <c r="D818" s="120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</row>
    <row r="819" spans="1:26" ht="15.75" customHeight="1" x14ac:dyDescent="0.25">
      <c r="A819" s="98"/>
      <c r="B819" s="98"/>
      <c r="C819" s="120"/>
      <c r="D819" s="120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</row>
    <row r="820" spans="1:26" ht="15.75" customHeight="1" x14ac:dyDescent="0.25">
      <c r="A820" s="98"/>
      <c r="B820" s="98"/>
      <c r="C820" s="120"/>
      <c r="D820" s="120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</row>
    <row r="821" spans="1:26" ht="15.75" customHeight="1" x14ac:dyDescent="0.25">
      <c r="A821" s="98"/>
      <c r="B821" s="98"/>
      <c r="C821" s="120"/>
      <c r="D821" s="120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</row>
    <row r="822" spans="1:26" ht="15.75" customHeight="1" x14ac:dyDescent="0.25">
      <c r="A822" s="98"/>
      <c r="B822" s="98"/>
      <c r="C822" s="120"/>
      <c r="D822" s="120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</row>
    <row r="823" spans="1:26" ht="15.75" customHeight="1" x14ac:dyDescent="0.25">
      <c r="A823" s="98"/>
      <c r="B823" s="98"/>
      <c r="C823" s="120"/>
      <c r="D823" s="120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</row>
    <row r="824" spans="1:26" ht="15.75" customHeight="1" x14ac:dyDescent="0.25">
      <c r="A824" s="98"/>
      <c r="B824" s="98"/>
      <c r="C824" s="120"/>
      <c r="D824" s="120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</row>
    <row r="825" spans="1:26" ht="15.75" customHeight="1" x14ac:dyDescent="0.25">
      <c r="A825" s="98"/>
      <c r="B825" s="98"/>
      <c r="C825" s="120"/>
      <c r="D825" s="120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</row>
    <row r="826" spans="1:26" ht="15.75" customHeight="1" x14ac:dyDescent="0.25">
      <c r="A826" s="98"/>
      <c r="B826" s="98"/>
      <c r="C826" s="120"/>
      <c r="D826" s="120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</row>
    <row r="827" spans="1:26" ht="15.75" customHeight="1" x14ac:dyDescent="0.25">
      <c r="A827" s="98"/>
      <c r="B827" s="98"/>
      <c r="C827" s="120"/>
      <c r="D827" s="120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</row>
    <row r="828" spans="1:26" ht="15.75" customHeight="1" x14ac:dyDescent="0.25">
      <c r="A828" s="98"/>
      <c r="B828" s="98"/>
      <c r="C828" s="120"/>
      <c r="D828" s="120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</row>
    <row r="829" spans="1:26" ht="15.75" customHeight="1" x14ac:dyDescent="0.25">
      <c r="A829" s="98"/>
      <c r="B829" s="98"/>
      <c r="C829" s="120"/>
      <c r="D829" s="120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</row>
    <row r="830" spans="1:26" ht="15.75" customHeight="1" x14ac:dyDescent="0.25">
      <c r="A830" s="98"/>
      <c r="B830" s="98"/>
      <c r="C830" s="120"/>
      <c r="D830" s="120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</row>
    <row r="831" spans="1:26" ht="15.75" customHeight="1" x14ac:dyDescent="0.25">
      <c r="A831" s="98"/>
      <c r="B831" s="98"/>
      <c r="C831" s="120"/>
      <c r="D831" s="120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</row>
    <row r="832" spans="1:26" ht="15.75" customHeight="1" x14ac:dyDescent="0.25">
      <c r="A832" s="98"/>
      <c r="B832" s="98"/>
      <c r="C832" s="120"/>
      <c r="D832" s="120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</row>
    <row r="833" spans="1:26" ht="15.75" customHeight="1" x14ac:dyDescent="0.25">
      <c r="A833" s="98"/>
      <c r="B833" s="98"/>
      <c r="C833" s="120"/>
      <c r="D833" s="120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</row>
    <row r="834" spans="1:26" ht="15.75" customHeight="1" x14ac:dyDescent="0.25">
      <c r="A834" s="98"/>
      <c r="B834" s="98"/>
      <c r="C834" s="120"/>
      <c r="D834" s="120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</row>
    <row r="835" spans="1:26" ht="15.75" customHeight="1" x14ac:dyDescent="0.25">
      <c r="A835" s="98"/>
      <c r="B835" s="98"/>
      <c r="C835" s="120"/>
      <c r="D835" s="120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</row>
    <row r="836" spans="1:26" ht="15.75" customHeight="1" x14ac:dyDescent="0.25">
      <c r="A836" s="98"/>
      <c r="B836" s="98"/>
      <c r="C836" s="120"/>
      <c r="D836" s="120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</row>
    <row r="837" spans="1:26" ht="15.75" customHeight="1" x14ac:dyDescent="0.25">
      <c r="A837" s="98"/>
      <c r="B837" s="98"/>
      <c r="C837" s="120"/>
      <c r="D837" s="120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</row>
    <row r="838" spans="1:26" ht="15.75" customHeight="1" x14ac:dyDescent="0.25">
      <c r="A838" s="98"/>
      <c r="B838" s="98"/>
      <c r="C838" s="120"/>
      <c r="D838" s="120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</row>
    <row r="839" spans="1:26" ht="15.75" customHeight="1" x14ac:dyDescent="0.25">
      <c r="A839" s="98"/>
      <c r="B839" s="98"/>
      <c r="C839" s="120"/>
      <c r="D839" s="120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</row>
    <row r="840" spans="1:26" ht="15.75" customHeight="1" x14ac:dyDescent="0.25">
      <c r="A840" s="98"/>
      <c r="B840" s="98"/>
      <c r="C840" s="120"/>
      <c r="D840" s="120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</row>
    <row r="841" spans="1:26" ht="15.75" customHeight="1" x14ac:dyDescent="0.25">
      <c r="A841" s="98"/>
      <c r="B841" s="98"/>
      <c r="C841" s="120"/>
      <c r="D841" s="120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</row>
    <row r="842" spans="1:26" ht="15.75" customHeight="1" x14ac:dyDescent="0.25">
      <c r="A842" s="98"/>
      <c r="B842" s="98"/>
      <c r="C842" s="120"/>
      <c r="D842" s="120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</row>
    <row r="843" spans="1:26" ht="15.75" customHeight="1" x14ac:dyDescent="0.25">
      <c r="A843" s="98"/>
      <c r="B843" s="98"/>
      <c r="C843" s="120"/>
      <c r="D843" s="120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</row>
    <row r="844" spans="1:26" ht="15.75" customHeight="1" x14ac:dyDescent="0.25">
      <c r="A844" s="98"/>
      <c r="B844" s="98"/>
      <c r="C844" s="120"/>
      <c r="D844" s="120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</row>
    <row r="845" spans="1:26" ht="15.75" customHeight="1" x14ac:dyDescent="0.25">
      <c r="A845" s="98"/>
      <c r="B845" s="98"/>
      <c r="C845" s="120"/>
      <c r="D845" s="120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</row>
    <row r="846" spans="1:26" ht="15.75" customHeight="1" x14ac:dyDescent="0.25">
      <c r="A846" s="98"/>
      <c r="B846" s="98"/>
      <c r="C846" s="120"/>
      <c r="D846" s="120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</row>
    <row r="847" spans="1:26" ht="15.75" customHeight="1" x14ac:dyDescent="0.25">
      <c r="A847" s="98"/>
      <c r="B847" s="98"/>
      <c r="C847" s="120"/>
      <c r="D847" s="120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</row>
    <row r="848" spans="1:26" ht="15.75" customHeight="1" x14ac:dyDescent="0.25">
      <c r="A848" s="98"/>
      <c r="B848" s="98"/>
      <c r="C848" s="120"/>
      <c r="D848" s="120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</row>
    <row r="849" spans="1:26" ht="15.75" customHeight="1" x14ac:dyDescent="0.25">
      <c r="A849" s="98"/>
      <c r="B849" s="98"/>
      <c r="C849" s="120"/>
      <c r="D849" s="120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</row>
    <row r="850" spans="1:26" ht="15.75" customHeight="1" x14ac:dyDescent="0.25">
      <c r="A850" s="98"/>
      <c r="B850" s="98"/>
      <c r="C850" s="120"/>
      <c r="D850" s="120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</row>
    <row r="851" spans="1:26" ht="15.75" customHeight="1" x14ac:dyDescent="0.25">
      <c r="A851" s="98"/>
      <c r="B851" s="98"/>
      <c r="C851" s="120"/>
      <c r="D851" s="120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</row>
    <row r="852" spans="1:26" ht="15.75" customHeight="1" x14ac:dyDescent="0.25">
      <c r="A852" s="98"/>
      <c r="B852" s="98"/>
      <c r="C852" s="120"/>
      <c r="D852" s="120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</row>
    <row r="853" spans="1:26" ht="15.75" customHeight="1" x14ac:dyDescent="0.25">
      <c r="A853" s="98"/>
      <c r="B853" s="98"/>
      <c r="C853" s="120"/>
      <c r="D853" s="120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</row>
    <row r="854" spans="1:26" ht="15.75" customHeight="1" x14ac:dyDescent="0.25">
      <c r="A854" s="98"/>
      <c r="B854" s="98"/>
      <c r="C854" s="120"/>
      <c r="D854" s="120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</row>
    <row r="855" spans="1:26" ht="15.75" customHeight="1" x14ac:dyDescent="0.25">
      <c r="A855" s="98"/>
      <c r="B855" s="98"/>
      <c r="C855" s="120"/>
      <c r="D855" s="120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</row>
    <row r="856" spans="1:26" ht="15.75" customHeight="1" x14ac:dyDescent="0.25">
      <c r="A856" s="98"/>
      <c r="B856" s="98"/>
      <c r="C856" s="120"/>
      <c r="D856" s="120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</row>
    <row r="857" spans="1:26" ht="15.75" customHeight="1" x14ac:dyDescent="0.25">
      <c r="A857" s="98"/>
      <c r="B857" s="98"/>
      <c r="C857" s="120"/>
      <c r="D857" s="120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</row>
    <row r="858" spans="1:26" ht="15.75" customHeight="1" x14ac:dyDescent="0.25">
      <c r="A858" s="98"/>
      <c r="B858" s="98"/>
      <c r="C858" s="120"/>
      <c r="D858" s="120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</row>
    <row r="859" spans="1:26" ht="15.75" customHeight="1" x14ac:dyDescent="0.25">
      <c r="A859" s="98"/>
      <c r="B859" s="98"/>
      <c r="C859" s="120"/>
      <c r="D859" s="120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</row>
    <row r="860" spans="1:26" ht="15.75" customHeight="1" x14ac:dyDescent="0.25">
      <c r="A860" s="98"/>
      <c r="B860" s="98"/>
      <c r="C860" s="120"/>
      <c r="D860" s="120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</row>
    <row r="861" spans="1:26" ht="15.75" customHeight="1" x14ac:dyDescent="0.25">
      <c r="A861" s="98"/>
      <c r="B861" s="98"/>
      <c r="C861" s="120"/>
      <c r="D861" s="120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</row>
    <row r="862" spans="1:26" ht="15.75" customHeight="1" x14ac:dyDescent="0.25">
      <c r="A862" s="98"/>
      <c r="B862" s="98"/>
      <c r="C862" s="120"/>
      <c r="D862" s="120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</row>
    <row r="863" spans="1:26" ht="15.75" customHeight="1" x14ac:dyDescent="0.25">
      <c r="A863" s="98"/>
      <c r="B863" s="98"/>
      <c r="C863" s="120"/>
      <c r="D863" s="120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</row>
    <row r="864" spans="1:26" ht="15.75" customHeight="1" x14ac:dyDescent="0.25">
      <c r="A864" s="98"/>
      <c r="B864" s="98"/>
      <c r="C864" s="120"/>
      <c r="D864" s="120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</row>
    <row r="865" spans="1:26" ht="15.75" customHeight="1" x14ac:dyDescent="0.25">
      <c r="A865" s="98"/>
      <c r="B865" s="98"/>
      <c r="C865" s="120"/>
      <c r="D865" s="120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</row>
    <row r="866" spans="1:26" ht="15.75" customHeight="1" x14ac:dyDescent="0.25">
      <c r="A866" s="98"/>
      <c r="B866" s="98"/>
      <c r="C866" s="120"/>
      <c r="D866" s="120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</row>
    <row r="867" spans="1:26" ht="15.75" customHeight="1" x14ac:dyDescent="0.25">
      <c r="A867" s="98"/>
      <c r="B867" s="98"/>
      <c r="C867" s="120"/>
      <c r="D867" s="120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</row>
    <row r="868" spans="1:26" ht="15.75" customHeight="1" x14ac:dyDescent="0.25">
      <c r="A868" s="98"/>
      <c r="B868" s="98"/>
      <c r="C868" s="120"/>
      <c r="D868" s="120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</row>
    <row r="869" spans="1:26" ht="15.75" customHeight="1" x14ac:dyDescent="0.25">
      <c r="A869" s="98"/>
      <c r="B869" s="98"/>
      <c r="C869" s="120"/>
      <c r="D869" s="120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</row>
    <row r="870" spans="1:26" ht="15.75" customHeight="1" x14ac:dyDescent="0.25">
      <c r="A870" s="98"/>
      <c r="B870" s="98"/>
      <c r="C870" s="120"/>
      <c r="D870" s="120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</row>
    <row r="871" spans="1:26" ht="15.75" customHeight="1" x14ac:dyDescent="0.25">
      <c r="A871" s="98"/>
      <c r="B871" s="98"/>
      <c r="C871" s="120"/>
      <c r="D871" s="120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</row>
    <row r="872" spans="1:26" ht="15.75" customHeight="1" x14ac:dyDescent="0.25">
      <c r="A872" s="98"/>
      <c r="B872" s="98"/>
      <c r="C872" s="120"/>
      <c r="D872" s="120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</row>
    <row r="873" spans="1:26" ht="15.75" customHeight="1" x14ac:dyDescent="0.25">
      <c r="A873" s="98"/>
      <c r="B873" s="98"/>
      <c r="C873" s="120"/>
      <c r="D873" s="120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</row>
    <row r="874" spans="1:26" ht="15.75" customHeight="1" x14ac:dyDescent="0.25">
      <c r="A874" s="98"/>
      <c r="B874" s="98"/>
      <c r="C874" s="120"/>
      <c r="D874" s="120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</row>
    <row r="875" spans="1:26" ht="15.75" customHeight="1" x14ac:dyDescent="0.25">
      <c r="A875" s="98"/>
      <c r="B875" s="98"/>
      <c r="C875" s="120"/>
      <c r="D875" s="120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</row>
    <row r="876" spans="1:26" ht="15.75" customHeight="1" x14ac:dyDescent="0.25">
      <c r="A876" s="98"/>
      <c r="B876" s="98"/>
      <c r="C876" s="120"/>
      <c r="D876" s="120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</row>
    <row r="877" spans="1:26" ht="15.75" customHeight="1" x14ac:dyDescent="0.25">
      <c r="A877" s="98"/>
      <c r="B877" s="98"/>
      <c r="C877" s="120"/>
      <c r="D877" s="120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</row>
    <row r="878" spans="1:26" ht="15.75" customHeight="1" x14ac:dyDescent="0.25">
      <c r="A878" s="98"/>
      <c r="B878" s="98"/>
      <c r="C878" s="120"/>
      <c r="D878" s="120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</row>
    <row r="879" spans="1:26" ht="15.75" customHeight="1" x14ac:dyDescent="0.25">
      <c r="A879" s="98"/>
      <c r="B879" s="98"/>
      <c r="C879" s="120"/>
      <c r="D879" s="120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</row>
    <row r="880" spans="1:26" ht="15.75" customHeight="1" x14ac:dyDescent="0.25">
      <c r="A880" s="98"/>
      <c r="B880" s="98"/>
      <c r="C880" s="120"/>
      <c r="D880" s="120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</row>
    <row r="881" spans="1:26" ht="15.75" customHeight="1" x14ac:dyDescent="0.25">
      <c r="A881" s="98"/>
      <c r="B881" s="98"/>
      <c r="C881" s="120"/>
      <c r="D881" s="120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</row>
    <row r="882" spans="1:26" ht="15.75" customHeight="1" x14ac:dyDescent="0.25">
      <c r="A882" s="98"/>
      <c r="B882" s="98"/>
      <c r="C882" s="120"/>
      <c r="D882" s="120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</row>
    <row r="883" spans="1:26" ht="15.75" customHeight="1" x14ac:dyDescent="0.25">
      <c r="A883" s="98"/>
      <c r="B883" s="98"/>
      <c r="C883" s="120"/>
      <c r="D883" s="120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</row>
    <row r="884" spans="1:26" ht="15.75" customHeight="1" x14ac:dyDescent="0.25">
      <c r="A884" s="98"/>
      <c r="B884" s="98"/>
      <c r="C884" s="120"/>
      <c r="D884" s="120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</row>
    <row r="885" spans="1:26" ht="15.75" customHeight="1" x14ac:dyDescent="0.25">
      <c r="A885" s="98"/>
      <c r="B885" s="98"/>
      <c r="C885" s="120"/>
      <c r="D885" s="120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</row>
    <row r="886" spans="1:26" ht="15.75" customHeight="1" x14ac:dyDescent="0.25">
      <c r="A886" s="98"/>
      <c r="B886" s="98"/>
      <c r="C886" s="120"/>
      <c r="D886" s="120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</row>
    <row r="887" spans="1:26" ht="15.75" customHeight="1" x14ac:dyDescent="0.25">
      <c r="A887" s="98"/>
      <c r="B887" s="98"/>
      <c r="C887" s="120"/>
      <c r="D887" s="120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</row>
    <row r="888" spans="1:26" ht="15.75" customHeight="1" x14ac:dyDescent="0.25">
      <c r="A888" s="98"/>
      <c r="B888" s="98"/>
      <c r="C888" s="120"/>
      <c r="D888" s="120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</row>
    <row r="889" spans="1:26" ht="15.75" customHeight="1" x14ac:dyDescent="0.25">
      <c r="A889" s="98"/>
      <c r="B889" s="98"/>
      <c r="C889" s="120"/>
      <c r="D889" s="120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</row>
    <row r="890" spans="1:26" ht="15.75" customHeight="1" x14ac:dyDescent="0.25">
      <c r="A890" s="98"/>
      <c r="B890" s="98"/>
      <c r="C890" s="120"/>
      <c r="D890" s="120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</row>
    <row r="891" spans="1:26" ht="15.75" customHeight="1" x14ac:dyDescent="0.25">
      <c r="A891" s="98"/>
      <c r="B891" s="98"/>
      <c r="C891" s="120"/>
      <c r="D891" s="120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</row>
    <row r="892" spans="1:26" ht="15.75" customHeight="1" x14ac:dyDescent="0.25">
      <c r="A892" s="98"/>
      <c r="B892" s="98"/>
      <c r="C892" s="120"/>
      <c r="D892" s="120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</row>
    <row r="893" spans="1:26" ht="15.75" customHeight="1" x14ac:dyDescent="0.25">
      <c r="A893" s="98"/>
      <c r="B893" s="98"/>
      <c r="C893" s="120"/>
      <c r="D893" s="120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</row>
    <row r="894" spans="1:26" ht="15.75" customHeight="1" x14ac:dyDescent="0.25">
      <c r="A894" s="98"/>
      <c r="B894" s="98"/>
      <c r="C894" s="120"/>
      <c r="D894" s="120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</row>
    <row r="895" spans="1:26" ht="15.75" customHeight="1" x14ac:dyDescent="0.25">
      <c r="A895" s="98"/>
      <c r="B895" s="98"/>
      <c r="C895" s="120"/>
      <c r="D895" s="120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</row>
    <row r="896" spans="1:26" ht="15.75" customHeight="1" x14ac:dyDescent="0.25">
      <c r="A896" s="98"/>
      <c r="B896" s="98"/>
      <c r="C896" s="120"/>
      <c r="D896" s="120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</row>
    <row r="897" spans="1:26" ht="15.75" customHeight="1" x14ac:dyDescent="0.25">
      <c r="A897" s="98"/>
      <c r="B897" s="98"/>
      <c r="C897" s="120"/>
      <c r="D897" s="120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</row>
    <row r="898" spans="1:26" ht="15.75" customHeight="1" x14ac:dyDescent="0.25">
      <c r="A898" s="98"/>
      <c r="B898" s="98"/>
      <c r="C898" s="120"/>
      <c r="D898" s="120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</row>
    <row r="899" spans="1:26" ht="15.75" customHeight="1" x14ac:dyDescent="0.25">
      <c r="A899" s="98"/>
      <c r="B899" s="98"/>
      <c r="C899" s="120"/>
      <c r="D899" s="120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</row>
    <row r="900" spans="1:26" ht="15.75" customHeight="1" x14ac:dyDescent="0.25">
      <c r="A900" s="98"/>
      <c r="B900" s="98"/>
      <c r="C900" s="120"/>
      <c r="D900" s="120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</row>
    <row r="901" spans="1:26" ht="15.75" customHeight="1" x14ac:dyDescent="0.25">
      <c r="A901" s="98"/>
      <c r="B901" s="98"/>
      <c r="C901" s="120"/>
      <c r="D901" s="120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</row>
    <row r="902" spans="1:26" ht="15.75" customHeight="1" x14ac:dyDescent="0.25">
      <c r="A902" s="98"/>
      <c r="B902" s="98"/>
      <c r="C902" s="120"/>
      <c r="D902" s="120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</row>
    <row r="903" spans="1:26" ht="15.75" customHeight="1" x14ac:dyDescent="0.25">
      <c r="A903" s="98"/>
      <c r="B903" s="98"/>
      <c r="C903" s="120"/>
      <c r="D903" s="120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</row>
    <row r="904" spans="1:26" ht="15.75" customHeight="1" x14ac:dyDescent="0.25">
      <c r="A904" s="98"/>
      <c r="B904" s="98"/>
      <c r="C904" s="120"/>
      <c r="D904" s="120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</row>
    <row r="905" spans="1:26" ht="15.75" customHeight="1" x14ac:dyDescent="0.25">
      <c r="A905" s="98"/>
      <c r="B905" s="98"/>
      <c r="C905" s="120"/>
      <c r="D905" s="120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</row>
    <row r="906" spans="1:26" ht="15.75" customHeight="1" x14ac:dyDescent="0.25">
      <c r="A906" s="98"/>
      <c r="B906" s="98"/>
      <c r="C906" s="120"/>
      <c r="D906" s="120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</row>
    <row r="907" spans="1:26" ht="15.75" customHeight="1" x14ac:dyDescent="0.25">
      <c r="A907" s="98"/>
      <c r="B907" s="98"/>
      <c r="C907" s="120"/>
      <c r="D907" s="120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</row>
    <row r="908" spans="1:26" ht="15.75" customHeight="1" x14ac:dyDescent="0.25">
      <c r="A908" s="98"/>
      <c r="B908" s="98"/>
      <c r="C908" s="120"/>
      <c r="D908" s="120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</row>
    <row r="909" spans="1:26" ht="15.75" customHeight="1" x14ac:dyDescent="0.25">
      <c r="A909" s="98"/>
      <c r="B909" s="98"/>
      <c r="C909" s="120"/>
      <c r="D909" s="120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</row>
    <row r="910" spans="1:26" ht="15.75" customHeight="1" x14ac:dyDescent="0.25">
      <c r="A910" s="98"/>
      <c r="B910" s="98"/>
      <c r="C910" s="120"/>
      <c r="D910" s="120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</row>
    <row r="911" spans="1:26" ht="15.75" customHeight="1" x14ac:dyDescent="0.25">
      <c r="A911" s="98"/>
      <c r="B911" s="98"/>
      <c r="C911" s="120"/>
      <c r="D911" s="120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</row>
    <row r="912" spans="1:26" ht="15.75" customHeight="1" x14ac:dyDescent="0.25">
      <c r="A912" s="98"/>
      <c r="B912" s="98"/>
      <c r="C912" s="120"/>
      <c r="D912" s="120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</row>
    <row r="913" spans="1:26" ht="15.75" customHeight="1" x14ac:dyDescent="0.25">
      <c r="A913" s="98"/>
      <c r="B913" s="98"/>
      <c r="C913" s="120"/>
      <c r="D913" s="120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</row>
    <row r="914" spans="1:26" ht="15.75" customHeight="1" x14ac:dyDescent="0.25">
      <c r="A914" s="98"/>
      <c r="B914" s="98"/>
      <c r="C914" s="120"/>
      <c r="D914" s="120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</row>
    <row r="915" spans="1:26" ht="15.75" customHeight="1" x14ac:dyDescent="0.25">
      <c r="A915" s="98"/>
      <c r="B915" s="98"/>
      <c r="C915" s="120"/>
      <c r="D915" s="120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</row>
    <row r="916" spans="1:26" ht="15.75" customHeight="1" x14ac:dyDescent="0.25">
      <c r="A916" s="98"/>
      <c r="B916" s="98"/>
      <c r="C916" s="120"/>
      <c r="D916" s="120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</row>
    <row r="917" spans="1:26" ht="15.75" customHeight="1" x14ac:dyDescent="0.25">
      <c r="A917" s="98"/>
      <c r="B917" s="98"/>
      <c r="C917" s="120"/>
      <c r="D917" s="120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</row>
    <row r="918" spans="1:26" ht="15.75" customHeight="1" x14ac:dyDescent="0.25">
      <c r="A918" s="98"/>
      <c r="B918" s="98"/>
      <c r="C918" s="120"/>
      <c r="D918" s="120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</row>
    <row r="919" spans="1:26" ht="15.75" customHeight="1" x14ac:dyDescent="0.25">
      <c r="A919" s="98"/>
      <c r="B919" s="98"/>
      <c r="C919" s="120"/>
      <c r="D919" s="120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</row>
    <row r="920" spans="1:26" ht="15.75" customHeight="1" x14ac:dyDescent="0.25">
      <c r="A920" s="98"/>
      <c r="B920" s="98"/>
      <c r="C920" s="120"/>
      <c r="D920" s="120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</row>
    <row r="921" spans="1:26" ht="15.75" customHeight="1" x14ac:dyDescent="0.25">
      <c r="A921" s="98"/>
      <c r="B921" s="98"/>
      <c r="C921" s="120"/>
      <c r="D921" s="120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</row>
    <row r="922" spans="1:26" ht="15.75" customHeight="1" x14ac:dyDescent="0.25">
      <c r="A922" s="98"/>
      <c r="B922" s="98"/>
      <c r="C922" s="120"/>
      <c r="D922" s="120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</row>
    <row r="923" spans="1:26" ht="15.75" customHeight="1" x14ac:dyDescent="0.25">
      <c r="A923" s="98"/>
      <c r="B923" s="98"/>
      <c r="C923" s="120"/>
      <c r="D923" s="120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</row>
    <row r="924" spans="1:26" ht="15.75" customHeight="1" x14ac:dyDescent="0.25">
      <c r="A924" s="98"/>
      <c r="B924" s="98"/>
      <c r="C924" s="120"/>
      <c r="D924" s="120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</row>
    <row r="925" spans="1:26" ht="15.75" customHeight="1" x14ac:dyDescent="0.25">
      <c r="A925" s="98"/>
      <c r="B925" s="98"/>
      <c r="C925" s="120"/>
      <c r="D925" s="120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</row>
    <row r="926" spans="1:26" ht="15.75" customHeight="1" x14ac:dyDescent="0.25">
      <c r="A926" s="98"/>
      <c r="B926" s="98"/>
      <c r="C926" s="120"/>
      <c r="D926" s="120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</row>
    <row r="927" spans="1:26" ht="15.75" customHeight="1" x14ac:dyDescent="0.25">
      <c r="A927" s="98"/>
      <c r="B927" s="98"/>
      <c r="C927" s="120"/>
      <c r="D927" s="120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</row>
    <row r="928" spans="1:26" ht="15.75" customHeight="1" x14ac:dyDescent="0.25">
      <c r="A928" s="98"/>
      <c r="B928" s="98"/>
      <c r="C928" s="120"/>
      <c r="D928" s="120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</row>
    <row r="929" spans="1:26" ht="15.75" customHeight="1" x14ac:dyDescent="0.25">
      <c r="A929" s="98"/>
      <c r="B929" s="98"/>
      <c r="C929" s="120"/>
      <c r="D929" s="120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</row>
    <row r="930" spans="1:26" ht="15.75" customHeight="1" x14ac:dyDescent="0.25">
      <c r="A930" s="98"/>
      <c r="B930" s="98"/>
      <c r="C930" s="120"/>
      <c r="D930" s="120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</row>
    <row r="931" spans="1:26" ht="15.75" customHeight="1" x14ac:dyDescent="0.25">
      <c r="A931" s="98"/>
      <c r="B931" s="98"/>
      <c r="C931" s="120"/>
      <c r="D931" s="120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</row>
    <row r="932" spans="1:26" ht="15.75" customHeight="1" x14ac:dyDescent="0.25">
      <c r="A932" s="98"/>
      <c r="B932" s="98"/>
      <c r="C932" s="120"/>
      <c r="D932" s="120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</row>
    <row r="933" spans="1:26" ht="15.75" customHeight="1" x14ac:dyDescent="0.25">
      <c r="A933" s="98"/>
      <c r="B933" s="98"/>
      <c r="C933" s="120"/>
      <c r="D933" s="120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</row>
    <row r="934" spans="1:26" ht="15.75" customHeight="1" x14ac:dyDescent="0.25">
      <c r="A934" s="98"/>
      <c r="B934" s="98"/>
      <c r="C934" s="120"/>
      <c r="D934" s="120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</row>
    <row r="935" spans="1:26" ht="15.75" customHeight="1" x14ac:dyDescent="0.25">
      <c r="A935" s="98"/>
      <c r="B935" s="98"/>
      <c r="C935" s="120"/>
      <c r="D935" s="120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</row>
    <row r="936" spans="1:26" ht="15.75" customHeight="1" x14ac:dyDescent="0.25">
      <c r="A936" s="98"/>
      <c r="B936" s="98"/>
      <c r="C936" s="120"/>
      <c r="D936" s="120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</row>
    <row r="937" spans="1:26" ht="15.75" customHeight="1" x14ac:dyDescent="0.25">
      <c r="A937" s="98"/>
      <c r="B937" s="98"/>
      <c r="C937" s="120"/>
      <c r="D937" s="120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</row>
    <row r="938" spans="1:26" ht="15.75" customHeight="1" x14ac:dyDescent="0.25">
      <c r="A938" s="98"/>
      <c r="B938" s="98"/>
      <c r="C938" s="120"/>
      <c r="D938" s="120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</row>
    <row r="939" spans="1:26" ht="15.75" customHeight="1" x14ac:dyDescent="0.25">
      <c r="A939" s="98"/>
      <c r="B939" s="98"/>
      <c r="C939" s="120"/>
      <c r="D939" s="120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</row>
    <row r="940" spans="1:26" ht="15.75" customHeight="1" x14ac:dyDescent="0.25">
      <c r="A940" s="98"/>
      <c r="B940" s="98"/>
      <c r="C940" s="120"/>
      <c r="D940" s="120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</row>
    <row r="941" spans="1:26" ht="15.75" customHeight="1" x14ac:dyDescent="0.25">
      <c r="A941" s="98"/>
      <c r="B941" s="98"/>
      <c r="C941" s="120"/>
      <c r="D941" s="120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</row>
    <row r="942" spans="1:26" ht="15.75" customHeight="1" x14ac:dyDescent="0.25">
      <c r="A942" s="98"/>
      <c r="B942" s="98"/>
      <c r="C942" s="120"/>
      <c r="D942" s="120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</row>
    <row r="943" spans="1:26" ht="15.75" customHeight="1" x14ac:dyDescent="0.25">
      <c r="A943" s="98"/>
      <c r="B943" s="98"/>
      <c r="C943" s="120"/>
      <c r="D943" s="120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</row>
    <row r="944" spans="1:26" ht="15.75" customHeight="1" x14ac:dyDescent="0.25">
      <c r="A944" s="98"/>
      <c r="B944" s="98"/>
      <c r="C944" s="120"/>
      <c r="D944" s="120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</row>
    <row r="945" spans="1:26" ht="15.75" customHeight="1" x14ac:dyDescent="0.25">
      <c r="A945" s="98"/>
      <c r="B945" s="98"/>
      <c r="C945" s="120"/>
      <c r="D945" s="120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</row>
    <row r="946" spans="1:26" ht="15.75" customHeight="1" x14ac:dyDescent="0.25">
      <c r="A946" s="98"/>
      <c r="B946" s="98"/>
      <c r="C946" s="120"/>
      <c r="D946" s="120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</row>
    <row r="947" spans="1:26" ht="15.75" customHeight="1" x14ac:dyDescent="0.25">
      <c r="A947" s="98"/>
      <c r="B947" s="98"/>
      <c r="C947" s="120"/>
      <c r="D947" s="120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</row>
    <row r="948" spans="1:26" ht="15.75" customHeight="1" x14ac:dyDescent="0.25">
      <c r="A948" s="98"/>
      <c r="B948" s="98"/>
      <c r="C948" s="120"/>
      <c r="D948" s="120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</row>
    <row r="949" spans="1:26" ht="15.75" customHeight="1" x14ac:dyDescent="0.25">
      <c r="A949" s="98"/>
      <c r="B949" s="98"/>
      <c r="C949" s="120"/>
      <c r="D949" s="120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</row>
    <row r="950" spans="1:26" ht="15.75" customHeight="1" x14ac:dyDescent="0.25">
      <c r="A950" s="98"/>
      <c r="B950" s="98"/>
      <c r="C950" s="120"/>
      <c r="D950" s="120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</row>
    <row r="951" spans="1:26" ht="15.75" customHeight="1" x14ac:dyDescent="0.25">
      <c r="A951" s="98"/>
      <c r="B951" s="98"/>
      <c r="C951" s="120"/>
      <c r="D951" s="120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</row>
    <row r="952" spans="1:26" ht="15.75" customHeight="1" x14ac:dyDescent="0.25">
      <c r="A952" s="98"/>
      <c r="B952" s="98"/>
      <c r="C952" s="120"/>
      <c r="D952" s="120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</row>
    <row r="953" spans="1:26" ht="15.75" customHeight="1" x14ac:dyDescent="0.25">
      <c r="A953" s="98"/>
      <c r="B953" s="98"/>
      <c r="C953" s="120"/>
      <c r="D953" s="120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</row>
    <row r="954" spans="1:26" ht="15.75" customHeight="1" x14ac:dyDescent="0.25">
      <c r="A954" s="98"/>
      <c r="B954" s="98"/>
      <c r="C954" s="120"/>
      <c r="D954" s="120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</row>
    <row r="955" spans="1:26" ht="15.75" customHeight="1" x14ac:dyDescent="0.25">
      <c r="A955" s="98"/>
      <c r="B955" s="98"/>
      <c r="C955" s="120"/>
      <c r="D955" s="120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</row>
    <row r="956" spans="1:26" ht="15.75" customHeight="1" x14ac:dyDescent="0.25">
      <c r="A956" s="98"/>
      <c r="B956" s="98"/>
      <c r="C956" s="120"/>
      <c r="D956" s="120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</row>
    <row r="957" spans="1:26" ht="15.75" customHeight="1" x14ac:dyDescent="0.25">
      <c r="A957" s="98"/>
      <c r="B957" s="98"/>
      <c r="C957" s="120"/>
      <c r="D957" s="120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</row>
    <row r="958" spans="1:26" ht="15.75" customHeight="1" x14ac:dyDescent="0.25">
      <c r="A958" s="98"/>
      <c r="B958" s="98"/>
      <c r="C958" s="120"/>
      <c r="D958" s="120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</row>
    <row r="959" spans="1:26" ht="15.75" customHeight="1" x14ac:dyDescent="0.25">
      <c r="A959" s="98"/>
      <c r="B959" s="98"/>
      <c r="C959" s="120"/>
      <c r="D959" s="120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</row>
    <row r="960" spans="1:26" ht="15.75" customHeight="1" x14ac:dyDescent="0.25">
      <c r="A960" s="98"/>
      <c r="B960" s="98"/>
      <c r="C960" s="120"/>
      <c r="D960" s="120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</row>
    <row r="961" spans="1:26" ht="15.75" customHeight="1" x14ac:dyDescent="0.25">
      <c r="A961" s="98"/>
      <c r="B961" s="98"/>
      <c r="C961" s="120"/>
      <c r="D961" s="120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</row>
    <row r="962" spans="1:26" ht="15.75" customHeight="1" x14ac:dyDescent="0.25">
      <c r="A962" s="98"/>
      <c r="B962" s="98"/>
      <c r="C962" s="120"/>
      <c r="D962" s="120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</row>
    <row r="963" spans="1:26" ht="15.75" customHeight="1" x14ac:dyDescent="0.25">
      <c r="A963" s="98"/>
      <c r="B963" s="98"/>
      <c r="C963" s="120"/>
      <c r="D963" s="120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</row>
    <row r="964" spans="1:26" ht="15.75" customHeight="1" x14ac:dyDescent="0.25">
      <c r="A964" s="98"/>
      <c r="B964" s="98"/>
      <c r="C964" s="120"/>
      <c r="D964" s="120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</row>
    <row r="965" spans="1:26" ht="15.75" customHeight="1" x14ac:dyDescent="0.25">
      <c r="A965" s="98"/>
      <c r="B965" s="98"/>
      <c r="C965" s="120"/>
      <c r="D965" s="120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</row>
    <row r="966" spans="1:26" ht="15.75" customHeight="1" x14ac:dyDescent="0.25">
      <c r="A966" s="98"/>
      <c r="B966" s="98"/>
      <c r="C966" s="120"/>
      <c r="D966" s="120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</row>
    <row r="967" spans="1:26" ht="15.75" customHeight="1" x14ac:dyDescent="0.25">
      <c r="A967" s="98"/>
      <c r="B967" s="98"/>
      <c r="C967" s="120"/>
      <c r="D967" s="120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</row>
    <row r="968" spans="1:26" ht="15.75" customHeight="1" x14ac:dyDescent="0.25">
      <c r="A968" s="98"/>
      <c r="B968" s="98"/>
      <c r="C968" s="120"/>
      <c r="D968" s="120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</row>
    <row r="969" spans="1:26" ht="15.75" customHeight="1" x14ac:dyDescent="0.25">
      <c r="A969" s="98"/>
      <c r="B969" s="98"/>
      <c r="C969" s="120"/>
      <c r="D969" s="120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</row>
    <row r="970" spans="1:26" ht="15.75" customHeight="1" x14ac:dyDescent="0.25">
      <c r="A970" s="98"/>
      <c r="B970" s="98"/>
      <c r="C970" s="120"/>
      <c r="D970" s="120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</row>
    <row r="971" spans="1:26" ht="15.75" customHeight="1" x14ac:dyDescent="0.25">
      <c r="A971" s="98"/>
      <c r="B971" s="98"/>
      <c r="C971" s="120"/>
      <c r="D971" s="120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</row>
    <row r="972" spans="1:26" ht="15.75" customHeight="1" x14ac:dyDescent="0.25">
      <c r="A972" s="98"/>
      <c r="B972" s="98"/>
      <c r="C972" s="120"/>
      <c r="D972" s="120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</row>
    <row r="973" spans="1:26" ht="15.75" customHeight="1" x14ac:dyDescent="0.25">
      <c r="A973" s="98"/>
      <c r="B973" s="98"/>
      <c r="C973" s="120"/>
      <c r="D973" s="120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</row>
    <row r="974" spans="1:26" ht="15.75" customHeight="1" x14ac:dyDescent="0.25">
      <c r="A974" s="98"/>
      <c r="B974" s="98"/>
      <c r="C974" s="120"/>
      <c r="D974" s="120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</row>
    <row r="975" spans="1:26" ht="15.75" customHeight="1" x14ac:dyDescent="0.25">
      <c r="A975" s="98"/>
      <c r="B975" s="98"/>
      <c r="C975" s="120"/>
      <c r="D975" s="120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</row>
    <row r="976" spans="1:26" ht="15.75" customHeight="1" x14ac:dyDescent="0.25">
      <c r="A976" s="98"/>
      <c r="B976" s="98"/>
      <c r="C976" s="120"/>
      <c r="D976" s="120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</row>
    <row r="977" spans="1:26" ht="15.75" customHeight="1" x14ac:dyDescent="0.25">
      <c r="A977" s="98"/>
      <c r="B977" s="98"/>
      <c r="C977" s="120"/>
      <c r="D977" s="120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</row>
    <row r="978" spans="1:26" ht="15.75" customHeight="1" x14ac:dyDescent="0.25">
      <c r="A978" s="98"/>
      <c r="B978" s="98"/>
      <c r="C978" s="120"/>
      <c r="D978" s="120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</row>
    <row r="979" spans="1:26" ht="15.75" customHeight="1" x14ac:dyDescent="0.25">
      <c r="A979" s="98"/>
      <c r="B979" s="98"/>
      <c r="C979" s="120"/>
      <c r="D979" s="120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</row>
    <row r="980" spans="1:26" ht="15.75" customHeight="1" x14ac:dyDescent="0.25">
      <c r="A980" s="98"/>
      <c r="B980" s="98"/>
      <c r="C980" s="120"/>
      <c r="D980" s="120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</row>
    <row r="981" spans="1:26" ht="15.75" customHeight="1" x14ac:dyDescent="0.25">
      <c r="A981" s="98"/>
      <c r="B981" s="98"/>
      <c r="C981" s="120"/>
      <c r="D981" s="120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</row>
    <row r="982" spans="1:26" ht="15.75" customHeight="1" x14ac:dyDescent="0.25">
      <c r="A982" s="98"/>
      <c r="B982" s="98"/>
      <c r="C982" s="120"/>
      <c r="D982" s="120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</row>
    <row r="983" spans="1:26" ht="15.75" customHeight="1" x14ac:dyDescent="0.25">
      <c r="A983" s="98"/>
      <c r="B983" s="98"/>
      <c r="C983" s="120"/>
      <c r="D983" s="120"/>
      <c r="E983" s="98"/>
      <c r="F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</row>
    <row r="984" spans="1:26" ht="15.75" customHeight="1" x14ac:dyDescent="0.25">
      <c r="A984" s="98"/>
      <c r="B984" s="98"/>
      <c r="C984" s="120"/>
      <c r="D984" s="120"/>
      <c r="E984" s="98"/>
      <c r="F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</row>
    <row r="985" spans="1:26" ht="15.75" customHeight="1" x14ac:dyDescent="0.25">
      <c r="A985" s="98"/>
      <c r="B985" s="98"/>
      <c r="C985" s="120"/>
      <c r="D985" s="120"/>
      <c r="E985" s="98"/>
      <c r="F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</row>
    <row r="986" spans="1:26" ht="15.75" customHeight="1" x14ac:dyDescent="0.25">
      <c r="A986" s="98"/>
      <c r="B986" s="98"/>
      <c r="C986" s="120"/>
      <c r="D986" s="120"/>
      <c r="E986" s="98"/>
      <c r="F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</row>
    <row r="987" spans="1:26" ht="15.75" customHeight="1" x14ac:dyDescent="0.25">
      <c r="A987" s="98"/>
      <c r="B987" s="98"/>
      <c r="C987" s="120"/>
      <c r="D987" s="120"/>
      <c r="E987" s="98"/>
      <c r="F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</row>
    <row r="988" spans="1:26" ht="15.75" customHeight="1" x14ac:dyDescent="0.25">
      <c r="A988" s="98"/>
      <c r="B988" s="98"/>
      <c r="C988" s="120"/>
      <c r="D988" s="120"/>
      <c r="E988" s="98"/>
      <c r="F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</row>
    <row r="989" spans="1:26" ht="15.75" customHeight="1" x14ac:dyDescent="0.25">
      <c r="A989" s="98"/>
      <c r="B989" s="98"/>
      <c r="C989" s="120"/>
      <c r="D989" s="120"/>
      <c r="E989" s="98"/>
      <c r="F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</row>
    <row r="990" spans="1:26" ht="15.75" customHeight="1" x14ac:dyDescent="0.25">
      <c r="A990" s="98"/>
      <c r="B990" s="98"/>
      <c r="C990" s="120"/>
      <c r="D990" s="120"/>
      <c r="E990" s="98"/>
      <c r="F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</row>
    <row r="991" spans="1:26" ht="15.75" customHeight="1" x14ac:dyDescent="0.25">
      <c r="A991" s="98"/>
      <c r="B991" s="98"/>
      <c r="C991" s="120"/>
      <c r="D991" s="120"/>
      <c r="E991" s="98"/>
      <c r="F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</row>
    <row r="992" spans="1:26" ht="15.75" customHeight="1" x14ac:dyDescent="0.25">
      <c r="A992" s="98"/>
      <c r="B992" s="98"/>
      <c r="C992" s="120"/>
      <c r="D992" s="120"/>
      <c r="E992" s="98"/>
      <c r="F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</row>
    <row r="993" spans="1:26" ht="15.75" customHeight="1" x14ac:dyDescent="0.25">
      <c r="A993" s="98"/>
      <c r="B993" s="98"/>
      <c r="C993" s="120"/>
      <c r="D993" s="120"/>
      <c r="E993" s="98"/>
      <c r="F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</row>
    <row r="994" spans="1:26" ht="15.75" customHeight="1" x14ac:dyDescent="0.25">
      <c r="A994" s="98"/>
      <c r="B994" s="98"/>
      <c r="C994" s="120"/>
      <c r="D994" s="120"/>
      <c r="E994" s="98"/>
      <c r="F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</row>
    <row r="995" spans="1:26" ht="15.75" customHeight="1" x14ac:dyDescent="0.25">
      <c r="A995" s="98"/>
      <c r="B995" s="98"/>
      <c r="C995" s="120"/>
      <c r="D995" s="120"/>
      <c r="E995" s="98"/>
      <c r="F995" s="98"/>
      <c r="G995" s="9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</row>
    <row r="996" spans="1:26" ht="15.75" customHeight="1" x14ac:dyDescent="0.25">
      <c r="A996" s="98"/>
      <c r="B996" s="98"/>
      <c r="C996" s="120"/>
      <c r="D996" s="120"/>
      <c r="E996" s="98"/>
      <c r="F996" s="98"/>
      <c r="G996" s="9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</row>
    <row r="997" spans="1:26" ht="15.75" customHeight="1" x14ac:dyDescent="0.25">
      <c r="A997" s="98"/>
      <c r="B997" s="98"/>
      <c r="C997" s="120"/>
      <c r="D997" s="120"/>
      <c r="E997" s="98"/>
      <c r="F997" s="98"/>
      <c r="G997" s="9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</row>
    <row r="998" spans="1:26" ht="15.75" customHeight="1" x14ac:dyDescent="0.25">
      <c r="A998" s="98"/>
      <c r="B998" s="98"/>
      <c r="C998" s="120"/>
      <c r="D998" s="120"/>
      <c r="E998" s="98"/>
      <c r="F998" s="98"/>
      <c r="G998" s="98"/>
      <c r="H998" s="98"/>
      <c r="I998" s="98"/>
      <c r="J998" s="98"/>
      <c r="K998" s="98"/>
      <c r="L998" s="98"/>
      <c r="M998" s="98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</row>
    <row r="999" spans="1:26" ht="15.75" customHeight="1" x14ac:dyDescent="0.25">
      <c r="A999" s="98"/>
      <c r="B999" s="98"/>
      <c r="C999" s="120"/>
      <c r="D999" s="120"/>
      <c r="E999" s="98"/>
      <c r="F999" s="98"/>
      <c r="G999" s="98"/>
      <c r="H999" s="98"/>
      <c r="I999" s="98"/>
      <c r="J999" s="98"/>
      <c r="K999" s="98"/>
      <c r="L999" s="98"/>
      <c r="M999" s="98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</row>
    <row r="1000" spans="1:26" ht="15.75" customHeight="1" x14ac:dyDescent="0.25">
      <c r="A1000" s="98"/>
      <c r="B1000" s="98"/>
      <c r="C1000" s="120"/>
      <c r="D1000" s="120"/>
      <c r="E1000" s="98"/>
      <c r="F1000" s="98"/>
      <c r="G1000" s="98"/>
      <c r="H1000" s="98"/>
      <c r="I1000" s="98"/>
      <c r="J1000" s="98"/>
      <c r="K1000" s="98"/>
      <c r="L1000" s="98"/>
      <c r="M1000" s="98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</row>
  </sheetData>
  <autoFilter ref="A4:E139" xr:uid="{00000000-0009-0000-0000-000006000000}"/>
  <mergeCells count="1">
    <mergeCell ref="A2:E2"/>
  </mergeCells>
  <pageMargins left="0.70866141732283472" right="0.70866141732283472" top="0.74803149606299213" bottom="0.74803149606299213" header="0" footer="0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prema izvorima finan</vt:lpstr>
      <vt:lpstr>Rashodi prema funkcijskoj k </vt:lpstr>
      <vt:lpstr>Račun financiranja</vt:lpstr>
      <vt:lpstr>Račun fin prema izvorima f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CMR</cp:lastModifiedBy>
  <cp:lastPrinted>2026-03-11T11:03:51Z</cp:lastPrinted>
  <dcterms:created xsi:type="dcterms:W3CDTF">2022-08-12T12:51:00Z</dcterms:created>
  <dcterms:modified xsi:type="dcterms:W3CDTF">2026-03-11T11:04:15Z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  <property fmtid="{D5CDD505-2E9C-101B-9397-08002B2CF9AE}" pid="3" name="ICV">
    <vt:lpwstr>96117FCE221640F2B977B9FAB713D89F_13</vt:lpwstr>
  </property>
  <property fmtid="{D5CDD505-2E9C-101B-9397-08002B2CF9AE}" pid="4" name="KSOProductBuildVer">
    <vt:lpwstr>1033-12.2.0.22222</vt:lpwstr>
  </property>
</Properties>
</file>