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RAD OD DOMA 20 07 2025\"/>
    </mc:Choice>
  </mc:AlternateContent>
  <xr:revisionPtr revIDLastSave="0" documentId="13_ncr:1_{D4E53C43-44E8-42EB-8CA3-2FA41FA309D1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1" r:id="rId7"/>
  </sheets>
  <definedNames>
    <definedName name="_xlnm.Print_Area" localSheetId="1">' Račun prihoda i rashoda'!$A$1:$H$115</definedName>
    <definedName name="_xlnm.Print_Area" localSheetId="6">'Posebni dio'!$A$1:$F$116</definedName>
    <definedName name="_xlnm.Print_Area" localSheetId="0">SAŽETAK!$A$1:$K$26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11" l="1"/>
  <c r="F86" i="11"/>
  <c r="F87" i="11"/>
  <c r="F90" i="11"/>
  <c r="F91" i="11"/>
  <c r="F92" i="11"/>
  <c r="F93" i="11"/>
  <c r="F95" i="11"/>
  <c r="F96" i="11"/>
  <c r="F97" i="11"/>
  <c r="F98" i="11"/>
  <c r="F79" i="11"/>
  <c r="F80" i="11"/>
  <c r="F117" i="11" l="1"/>
  <c r="F118" i="11"/>
  <c r="F119" i="11"/>
  <c r="F121" i="11"/>
  <c r="F122" i="11"/>
  <c r="F123" i="11"/>
  <c r="F124" i="11"/>
  <c r="F65" i="11"/>
  <c r="F76" i="11"/>
  <c r="F70" i="11"/>
  <c r="F71" i="11"/>
  <c r="F73" i="11"/>
  <c r="F75" i="11"/>
  <c r="F30" i="11"/>
  <c r="F9" i="11"/>
  <c r="F8" i="11"/>
  <c r="B20" i="5"/>
  <c r="E20" i="5"/>
  <c r="D6" i="5"/>
  <c r="C6" i="5"/>
  <c r="H44" i="3"/>
  <c r="G44" i="3"/>
  <c r="I44" i="3"/>
  <c r="F44" i="3"/>
  <c r="G11" i="3"/>
  <c r="F26" i="1"/>
  <c r="I26" i="1"/>
  <c r="H15" i="1"/>
  <c r="G15" i="1"/>
  <c r="H12" i="1"/>
  <c r="G12" i="1"/>
  <c r="K44" i="3" l="1"/>
  <c r="J44" i="3"/>
  <c r="E6" i="5"/>
  <c r="F100" i="11" l="1"/>
  <c r="F99" i="11"/>
  <c r="G6" i="8"/>
  <c r="F6" i="8"/>
  <c r="B6" i="5"/>
  <c r="I11" i="3"/>
  <c r="H11" i="3"/>
  <c r="F11" i="3"/>
  <c r="G19" i="5"/>
  <c r="F6" i="11"/>
  <c r="F7" i="11"/>
  <c r="F10" i="11"/>
  <c r="F11" i="11"/>
  <c r="F13" i="11"/>
  <c r="F14" i="11"/>
  <c r="F15" i="11"/>
  <c r="F16" i="11"/>
  <c r="F17" i="11"/>
  <c r="F19" i="11"/>
  <c r="F21" i="11"/>
  <c r="F22" i="11"/>
  <c r="F25" i="11"/>
  <c r="F26" i="11"/>
  <c r="F27" i="11"/>
  <c r="F31" i="11"/>
  <c r="F33" i="11"/>
  <c r="F34" i="11"/>
  <c r="F38" i="11"/>
  <c r="F39" i="11"/>
  <c r="F40" i="11"/>
  <c r="F41" i="11"/>
  <c r="F44" i="11"/>
  <c r="F49" i="11"/>
  <c r="F52" i="11"/>
  <c r="F54" i="11"/>
  <c r="F57" i="11"/>
  <c r="F60" i="11"/>
  <c r="F61" i="11"/>
  <c r="F67" i="11"/>
  <c r="F68" i="11"/>
  <c r="F69" i="11"/>
  <c r="F7" i="8"/>
  <c r="G7" i="8"/>
  <c r="F8" i="8"/>
  <c r="G8" i="8"/>
  <c r="F7" i="5" l="1"/>
  <c r="G7" i="5"/>
  <c r="F8" i="5"/>
  <c r="G8" i="5"/>
  <c r="F9" i="5"/>
  <c r="G9" i="5"/>
  <c r="F10" i="5"/>
  <c r="G10" i="5"/>
  <c r="F13" i="5"/>
  <c r="F14" i="5"/>
  <c r="F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F27" i="5"/>
  <c r="G27" i="5"/>
  <c r="F28" i="5"/>
  <c r="G28" i="5"/>
  <c r="F29" i="5"/>
  <c r="G29" i="5"/>
  <c r="J13" i="3" l="1"/>
  <c r="J14" i="3"/>
  <c r="J24" i="3"/>
  <c r="K24" i="3"/>
  <c r="J25" i="3"/>
  <c r="K25" i="3"/>
  <c r="J26" i="3"/>
  <c r="K26" i="3"/>
  <c r="K29" i="3"/>
  <c r="K30" i="3"/>
  <c r="J10" i="3"/>
  <c r="K10" i="3"/>
  <c r="J11" i="3"/>
  <c r="K11" i="3"/>
  <c r="F6" i="5" l="1"/>
  <c r="G6" i="5"/>
  <c r="J45" i="3"/>
  <c r="K45" i="3"/>
  <c r="J46" i="3"/>
  <c r="K46" i="3"/>
  <c r="J47" i="3"/>
  <c r="J48" i="3"/>
  <c r="J50" i="3"/>
  <c r="J52" i="3"/>
  <c r="J53" i="3"/>
  <c r="J54" i="3"/>
  <c r="K54" i="3"/>
  <c r="J55" i="3"/>
  <c r="J57" i="3"/>
  <c r="J58" i="3"/>
  <c r="J59" i="3"/>
  <c r="J60" i="3"/>
  <c r="J61" i="3"/>
  <c r="J62" i="3"/>
  <c r="J63" i="3"/>
  <c r="J64" i="3"/>
  <c r="J67" i="3"/>
  <c r="J68" i="3"/>
  <c r="J69" i="3"/>
  <c r="J70" i="3"/>
  <c r="J71" i="3"/>
  <c r="J72" i="3"/>
  <c r="J73" i="3"/>
  <c r="J74" i="3"/>
  <c r="J75" i="3"/>
  <c r="J76" i="3"/>
  <c r="J79" i="3"/>
  <c r="J80" i="3"/>
  <c r="J81" i="3"/>
  <c r="J82" i="3"/>
  <c r="J84" i="3"/>
  <c r="J86" i="3"/>
  <c r="K86" i="3"/>
  <c r="J87" i="3"/>
  <c r="J97" i="3"/>
  <c r="K97" i="3"/>
  <c r="J103" i="3"/>
  <c r="K103" i="3"/>
  <c r="J106" i="3"/>
  <c r="J107" i="3"/>
  <c r="J12" i="3"/>
  <c r="K10" i="1" l="1"/>
  <c r="I15" i="1" l="1"/>
  <c r="F15" i="1"/>
  <c r="I12" i="1"/>
  <c r="F12" i="1"/>
  <c r="K14" i="1"/>
  <c r="K13" i="1"/>
  <c r="J14" i="1"/>
  <c r="J13" i="1"/>
  <c r="J10" i="1"/>
  <c r="F16" i="1" l="1"/>
  <c r="G16" i="1"/>
  <c r="H16" i="1"/>
  <c r="H26" i="1" s="1"/>
  <c r="K12" i="1"/>
  <c r="K15" i="1"/>
  <c r="J15" i="1"/>
  <c r="I16" i="1"/>
  <c r="J12" i="1"/>
</calcChain>
</file>

<file path=xl/sharedStrings.xml><?xml version="1.0" encoding="utf-8"?>
<sst xmlns="http://schemas.openxmlformats.org/spreadsheetml/2006/main" count="660" uniqueCount="224">
  <si>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</si>
  <si>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</si>
  <si>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</si>
  <si>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</si>
  <si>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</si>
  <si>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</si>
  <si>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</si>
  <si>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</si>
  <si>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</si>
  <si>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</si>
  <si>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</si>
  <si>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</si>
  <si>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</si>
  <si>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</si>
  <si>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</si>
  <si>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</si>
  <si>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</si>
  <si>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</si>
  <si>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</si>
  <si>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</si>
  <si>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</si>
  <si>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</si>
  <si>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</si>
  <si>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</si>
  <si>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</si>
  <si>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</si>
  <si>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</si>
  <si>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</si>
  <si>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</si>
  <si>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</si>
  <si>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</si>
  <si>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</si>
  <si>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</si>
  <si>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</si>
  <si>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</si>
  <si>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</si>
  <si>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</si>
  <si>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</si>
  <si>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</si>
  <si>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</si>
  <si>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</si>
  <si>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</si>
  <si>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</si>
  <si>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</si>
  <si>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</si>
  <si>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</si>
  <si>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</si>
  <si>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</si>
  <si>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</si>
  <si>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</si>
  <si>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</si>
  <si>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</si>
  <si>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</si>
  <si>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</si>
  <si>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</si>
  <si>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</si>
  <si>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</si>
  <si>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>SAŽETAK RAČUNA PRIHODA I RASHODA</t>
  </si>
  <si>
    <t>ŠIFRA</t>
  </si>
  <si>
    <t>NAZIV</t>
  </si>
  <si>
    <t>PROGRAM A022124</t>
  </si>
  <si>
    <t>JAVNA UPRAVA I ADMINISTRACIJA</t>
  </si>
  <si>
    <t>Aktivnost A022124A212401</t>
  </si>
  <si>
    <t>REDOVNA DJELATNOST PRORAČUNSKIH KORISNIK</t>
  </si>
  <si>
    <t>Opći prihodi i primici</t>
  </si>
  <si>
    <t>Skupina 31</t>
  </si>
  <si>
    <t>Skupina 32</t>
  </si>
  <si>
    <t>Skupina 34</t>
  </si>
  <si>
    <t>Financijski rashodi</t>
  </si>
  <si>
    <t>Izvor 3.1.</t>
  </si>
  <si>
    <t>Vlastiti prihodi</t>
  </si>
  <si>
    <t>Aktivnost A022124A212402</t>
  </si>
  <si>
    <t>PROGRAMSKA DJELATNOST JAVNIH USTANOVA</t>
  </si>
  <si>
    <t>Izvor 6.1.</t>
  </si>
  <si>
    <t>Donacije</t>
  </si>
  <si>
    <t>Aktivnost A022124K212401</t>
  </si>
  <si>
    <t>ODRŽAVANJE I OPREMANJE USTANOVA U KULTURI</t>
  </si>
  <si>
    <t>Skupina 42</t>
  </si>
  <si>
    <t>Rashodi za nabavu proizvedene dugotrajne imovine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</si>
  <si>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</si>
  <si>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</si>
  <si>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</si>
  <si>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</si>
  <si>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</si>
  <si>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</si>
  <si>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</si>
  <si>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</si>
  <si>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</si>
  <si>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Donacije od pravnih i fizičkih osoba izvan općeg proračuna i povrat donacija po protestiranim jamst</t>
  </si>
  <si>
    <t>Tekuće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</si>
  <si>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</si>
  <si>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</si>
  <si>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</si>
  <si>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</si>
  <si>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</si>
  <si>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</si>
  <si>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</si>
  <si>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</si>
  <si>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</si>
  <si>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</si>
  <si>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</si>
  <si>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</si>
  <si>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</si>
  <si>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</si>
  <si>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</si>
  <si>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</si>
  <si>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</si>
  <si>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</si>
  <si>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</si>
  <si>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</si>
  <si>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</si>
  <si>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Ostale usluge</t>
  </si>
  <si>
    <t>Računalne usluge</t>
  </si>
  <si>
    <t>Intelektualne i osobne usluge</t>
  </si>
  <si>
    <t>Zdravstvene i veterinarske usluge</t>
  </si>
  <si>
    <t>Zakupnine i najamnine</t>
  </si>
  <si>
    <t>Komunalne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</si>
  <si>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</si>
  <si>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</si>
  <si>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</si>
  <si>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</si>
  <si>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</si>
  <si>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</si>
  <si>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</si>
  <si>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</si>
  <si>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</si>
  <si>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</si>
  <si>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</si>
  <si>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</si>
  <si>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</si>
  <si>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novcu</t>
  </si>
  <si>
    <t>Tekuće donacije u novcu</t>
  </si>
  <si>
    <t>Nematerijalna imovina</t>
  </si>
  <si>
    <t>Licence</t>
  </si>
  <si>
    <t>Ostala prava</t>
  </si>
  <si>
    <t>Ostala nematerijalna imovina</t>
  </si>
  <si>
    <t>Građevinski objekti</t>
  </si>
  <si>
    <t>Postrojenja i 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</si>
  <si>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</si>
  <si>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</si>
  <si>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</si>
  <si>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</si>
  <si>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</si>
  <si>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</si>
  <si>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Nematerijalna proizvedena imovina</t>
  </si>
  <si>
    <t>Ulaganja u računalne programe</t>
  </si>
  <si>
    <t>Ostala nematerijalna proizvedena imovina</t>
  </si>
  <si>
    <t>Prihodi od pozitivnih tečajnih razlika i razlika zbog primjene valutne klauzule</t>
  </si>
  <si>
    <t>Prihodi od prodaje postrojenja i opreme</t>
  </si>
  <si>
    <t>kazne, upravne mjere i ostali prihodi</t>
  </si>
  <si>
    <t>Ostali prihodi</t>
  </si>
  <si>
    <t>4 Prihodi za posebne namjene</t>
  </si>
  <si>
    <t>43 Ostali prihodi za posebne namjene</t>
  </si>
  <si>
    <t>5 Pomoći</t>
  </si>
  <si>
    <t>6 Donacije</t>
  </si>
  <si>
    <t>61 Donacije</t>
  </si>
  <si>
    <t>71 Prihodi od prodaje ili zamjene nefinancijske imovine</t>
  </si>
  <si>
    <t>7 Prihodi od prodaje ili zamjene nefinancijske imovine</t>
  </si>
  <si>
    <t>52 Pomoći iz drugih proračuna</t>
  </si>
  <si>
    <t>Odjeljak 3114</t>
  </si>
  <si>
    <t>Odjeljak 3121</t>
  </si>
  <si>
    <t>Odjeljak 3132</t>
  </si>
  <si>
    <t>Plaće za posebne uvijete rada</t>
  </si>
  <si>
    <t>Odjeljak 3111</t>
  </si>
  <si>
    <t>Odjeljak 3212</t>
  </si>
  <si>
    <t>Odjeljak 3213</t>
  </si>
  <si>
    <t>Odjeljak 3214</t>
  </si>
  <si>
    <t>Odjeljak 3221</t>
  </si>
  <si>
    <t>Odjeljak 3222</t>
  </si>
  <si>
    <t>Odjeljak 3223</t>
  </si>
  <si>
    <t>Odjeljak 3224</t>
  </si>
  <si>
    <t>Odjeljak 3225</t>
  </si>
  <si>
    <t>Odjeljak 3227</t>
  </si>
  <si>
    <t>Odjeljak 3231</t>
  </si>
  <si>
    <t>Odjeljak 3232</t>
  </si>
  <si>
    <t>Odjeljak 3233</t>
  </si>
  <si>
    <t>Odjeljak 3234</t>
  </si>
  <si>
    <t>Odjeljak 3235</t>
  </si>
  <si>
    <t>Odjeljak 3236</t>
  </si>
  <si>
    <t>Odjeljak 3237</t>
  </si>
  <si>
    <t>Odjeljak 3238</t>
  </si>
  <si>
    <t>Odjeljak 3291</t>
  </si>
  <si>
    <t>Odjeljak 3292</t>
  </si>
  <si>
    <t>Odjeljak 3293</t>
  </si>
  <si>
    <t>Odjeljak 3294</t>
  </si>
  <si>
    <t>Odjeljak 3295</t>
  </si>
  <si>
    <t>Odjeljak 3299</t>
  </si>
  <si>
    <t>Odjeljak 3431</t>
  </si>
  <si>
    <t>Odjeljak 3239</t>
  </si>
  <si>
    <t>Odjeljak 3241</t>
  </si>
  <si>
    <t>Odjeljak 3211</t>
  </si>
  <si>
    <t>Odjeljak 3432</t>
  </si>
  <si>
    <t>Odjeljak 4221</t>
  </si>
  <si>
    <t>Odjeljak 4223</t>
  </si>
  <si>
    <t>Odjeljak 4225</t>
  </si>
  <si>
    <t>Odjeljak 4226</t>
  </si>
  <si>
    <t>Odjeljak 4262</t>
  </si>
  <si>
    <t>Odjeljak 4264</t>
  </si>
  <si>
    <t>Odjeljak 4227</t>
  </si>
  <si>
    <t>Izvor 3.</t>
  </si>
  <si>
    <t>Izvor 6.</t>
  </si>
  <si>
    <t>TEKUĆI PLAN 2025.*</t>
  </si>
  <si>
    <t>IZVORNI PLAN 2025.*</t>
  </si>
  <si>
    <t>Plaće za posebne uvjete rada</t>
  </si>
  <si>
    <t>Rashodi za donacije, kazne, naknade šteta i kapitalne pomoći</t>
  </si>
  <si>
    <t>IZVORNI PLAN 2025.</t>
  </si>
  <si>
    <t xml:space="preserve">CENTAR KULTURE RIBNJAK									</t>
  </si>
  <si>
    <t>-</t>
  </si>
  <si>
    <t>OSTVARENJE/IZVRŠENJE 
01.01.-30.06.2024.</t>
  </si>
  <si>
    <t>TEKUĆI PLAN 2025.</t>
  </si>
  <si>
    <t>Tekući prijenosi između proračunskih korisnika istog proračuna</t>
  </si>
  <si>
    <t>Prijenosi između proračunskih korisnika istog proračuna</t>
  </si>
  <si>
    <t>korisnik 24859 Centar kulture Ribnjak</t>
  </si>
  <si>
    <t>Tekući projekt T212401</t>
  </si>
  <si>
    <t>PILOT PROJEKT SPARK</t>
  </si>
  <si>
    <t>Aktivnost A212401</t>
  </si>
  <si>
    <t>REDOVNA DJELATNOST PRORAČUNSKIH KORISNIKA</t>
  </si>
  <si>
    <t>Aktivnost A212402</t>
  </si>
  <si>
    <t>OSTVARENJE/IZVRŠENJE 
01.01.-30.06.2025.</t>
  </si>
  <si>
    <t xml:space="preserve">OSTVARENJE/ IZVRŠENJE 01.01.-30.06.2025.
</t>
  </si>
  <si>
    <t>Izvor 1.</t>
  </si>
  <si>
    <t>Izvor 1.1.</t>
  </si>
  <si>
    <t>Funkcijska 08 Rekreacija, kultura i religija</t>
  </si>
  <si>
    <t>Funkcijska 082 Služba kulture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</si>
</sst>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41A]_-;\-* #,##0.00\ [$€-41A]_-;_-* &quot;-&quot;??\ [$€-41A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43" fontId="16" fillId="0" borderId="0" applyFont="0" applyFill="0" applyBorder="0" applyAlignment="0" applyProtection="0"/>
    <xf numFmtId="0" fontId="16" fillId="0" borderId="0"/>
    <xf numFmtId="43" fontId="25" fillId="0" borderId="0" applyFont="0" applyFill="0" applyBorder="0" applyAlignment="0" applyProtection="0"/>
    <xf numFmtId="0" fontId="25" fillId="0" borderId="0"/>
  </cellStyleXfs>
  <cellXfs count="1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3" fontId="5" fillId="3" borderId="3" xfId="0" applyNumberFormat="1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3" fillId="2" borderId="3" xfId="2" applyFont="1" applyFill="1" applyBorder="1" applyAlignment="1">
      <alignment horizontal="right"/>
    </xf>
    <xf numFmtId="43" fontId="0" fillId="0" borderId="3" xfId="2" applyFont="1" applyBorder="1"/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vertical="center" wrapText="1"/>
    </xf>
    <xf numFmtId="0" fontId="20" fillId="0" borderId="0" xfId="3" applyFont="1"/>
    <xf numFmtId="0" fontId="22" fillId="3" borderId="3" xfId="3" applyFont="1" applyFill="1" applyBorder="1" applyAlignment="1">
      <alignment horizontal="center" vertical="center" wrapText="1"/>
    </xf>
    <xf numFmtId="0" fontId="22" fillId="3" borderId="3" xfId="3" quotePrefix="1" applyFont="1" applyFill="1" applyBorder="1" applyAlignment="1">
      <alignment horizontal="center" vertical="center" wrapText="1"/>
    </xf>
    <xf numFmtId="0" fontId="23" fillId="3" borderId="3" xfId="3" quotePrefix="1" applyFont="1" applyFill="1" applyBorder="1" applyAlignment="1">
      <alignment horizontal="center" vertical="center" wrapText="1"/>
    </xf>
    <xf numFmtId="0" fontId="24" fillId="0" borderId="0" xfId="3" applyFont="1"/>
    <xf numFmtId="0" fontId="22" fillId="2" borderId="3" xfId="3" applyFont="1" applyFill="1" applyBorder="1" applyAlignment="1">
      <alignment horizontal="left" vertical="center" wrapText="1"/>
    </xf>
    <xf numFmtId="43" fontId="19" fillId="2" borderId="3" xfId="4" applyFont="1" applyFill="1" applyBorder="1" applyAlignment="1">
      <alignment horizontal="right"/>
    </xf>
    <xf numFmtId="0" fontId="22" fillId="2" borderId="3" xfId="3" applyFont="1" applyFill="1" applyBorder="1" applyAlignment="1">
      <alignment horizontal="left" vertical="center" wrapText="1" indent="2"/>
    </xf>
    <xf numFmtId="43" fontId="19" fillId="2" borderId="3" xfId="4" applyFont="1" applyFill="1" applyBorder="1" applyAlignment="1">
      <alignment horizontal="left" indent="1"/>
    </xf>
    <xf numFmtId="0" fontId="20" fillId="0" borderId="0" xfId="3" applyFont="1" applyAlignment="1">
      <alignment horizontal="left" indent="1"/>
    </xf>
    <xf numFmtId="0" fontId="22" fillId="2" borderId="3" xfId="3" applyFont="1" applyFill="1" applyBorder="1" applyAlignment="1">
      <alignment horizontal="left" vertical="center" wrapText="1" indent="3"/>
    </xf>
    <xf numFmtId="164" fontId="20" fillId="0" borderId="0" xfId="3" applyNumberFormat="1" applyFont="1"/>
    <xf numFmtId="43" fontId="22" fillId="2" borderId="3" xfId="4" applyFont="1" applyFill="1" applyBorder="1" applyAlignment="1">
      <alignment horizontal="right"/>
    </xf>
    <xf numFmtId="43" fontId="20" fillId="0" borderId="0" xfId="3" applyNumberFormat="1" applyFont="1"/>
    <xf numFmtId="0" fontId="19" fillId="2" borderId="3" xfId="5" applyFont="1" applyFill="1" applyBorder="1" applyAlignment="1">
      <alignment horizontal="left" vertical="center" wrapText="1"/>
    </xf>
    <xf numFmtId="0" fontId="19" fillId="2" borderId="3" xfId="5" applyFont="1" applyFill="1" applyBorder="1" applyAlignment="1">
      <alignment horizontal="left" vertical="center" wrapText="1" indent="7"/>
    </xf>
    <xf numFmtId="0" fontId="5" fillId="3" borderId="3" xfId="0" applyFont="1" applyFill="1" applyBorder="1" applyAlignment="1">
      <alignment horizontal="right" wrapText="1"/>
    </xf>
    <xf numFmtId="43" fontId="5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vertical="center"/>
    </xf>
    <xf numFmtId="43" fontId="6" fillId="3" borderId="3" xfId="2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165" fontId="3" fillId="2" borderId="3" xfId="0" applyNumberFormat="1" applyFont="1" applyFill="1" applyBorder="1" applyAlignment="1">
      <alignment horizontal="right"/>
    </xf>
    <xf numFmtId="165" fontId="27" fillId="0" borderId="3" xfId="0" applyNumberFormat="1" applyFont="1" applyBorder="1"/>
    <xf numFmtId="165" fontId="5" fillId="2" borderId="3" xfId="0" applyNumberFormat="1" applyFont="1" applyFill="1" applyBorder="1"/>
    <xf numFmtId="165" fontId="28" fillId="2" borderId="3" xfId="0" applyNumberFormat="1" applyFont="1" applyFill="1" applyBorder="1" applyAlignment="1">
      <alignment vertical="center" wrapText="1"/>
    </xf>
    <xf numFmtId="1" fontId="27" fillId="0" borderId="3" xfId="0" applyNumberFormat="1" applyFont="1" applyBorder="1"/>
    <xf numFmtId="3" fontId="27" fillId="0" borderId="3" xfId="0" applyNumberFormat="1" applyFont="1" applyBorder="1"/>
    <xf numFmtId="0" fontId="1" fillId="0" borderId="0" xfId="0" applyFont="1"/>
    <xf numFmtId="43" fontId="15" fillId="2" borderId="3" xfId="2" applyFont="1" applyFill="1" applyBorder="1" applyAlignment="1">
      <alignment vertical="center" wrapText="1"/>
    </xf>
    <xf numFmtId="43" fontId="5" fillId="2" borderId="3" xfId="2" applyFont="1" applyFill="1" applyBorder="1" applyAlignment="1">
      <alignment horizontal="right"/>
    </xf>
    <xf numFmtId="43" fontId="1" fillId="0" borderId="3" xfId="2" applyFont="1" applyBorder="1"/>
    <xf numFmtId="1" fontId="0" fillId="0" borderId="3" xfId="0" applyNumberFormat="1" applyBorder="1"/>
    <xf numFmtId="43" fontId="27" fillId="0" borderId="3" xfId="2" applyFont="1" applyBorder="1"/>
    <xf numFmtId="0" fontId="19" fillId="2" borderId="3" xfId="5" applyFont="1" applyFill="1" applyBorder="1" applyAlignment="1">
      <alignment horizontal="left" vertical="center" wrapText="1" indent="9"/>
    </xf>
    <xf numFmtId="0" fontId="26" fillId="2" borderId="3" xfId="5" applyFont="1" applyFill="1" applyBorder="1" applyAlignment="1">
      <alignment horizontal="left" vertical="center" wrapText="1"/>
    </xf>
    <xf numFmtId="164" fontId="0" fillId="0" borderId="0" xfId="0" applyNumberFormat="1"/>
    <xf numFmtId="2" fontId="0" fillId="0" borderId="3" xfId="0" applyNumberFormat="1" applyBorder="1"/>
    <xf numFmtId="43" fontId="6" fillId="3" borderId="3" xfId="2" applyFont="1" applyFill="1" applyBorder="1" applyAlignment="1">
      <alignment horizontal="right" vertical="center" wrapText="1"/>
    </xf>
    <xf numFmtId="43" fontId="5" fillId="3" borderId="3" xfId="2" applyFont="1" applyFill="1" applyBorder="1" applyAlignment="1">
      <alignment horizontal="right" wrapText="1"/>
    </xf>
    <xf numFmtId="43" fontId="8" fillId="0" borderId="3" xfId="2" applyFont="1" applyBorder="1" applyAlignment="1">
      <alignment vertical="center"/>
    </xf>
    <xf numFmtId="43" fontId="8" fillId="0" borderId="3" xfId="2" applyFont="1" applyBorder="1" applyAlignment="1">
      <alignment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5" fontId="31" fillId="0" borderId="3" xfId="0" applyNumberFormat="1" applyFont="1" applyBorder="1"/>
    <xf numFmtId="165" fontId="30" fillId="0" borderId="3" xfId="0" applyNumberFormat="1" applyFont="1" applyBorder="1"/>
    <xf numFmtId="4" fontId="22" fillId="2" borderId="3" xfId="3" applyNumberFormat="1" applyFont="1" applyFill="1" applyBorder="1" applyAlignment="1">
      <alignment horizontal="right" vertical="center" wrapText="1"/>
    </xf>
    <xf numFmtId="4" fontId="19" fillId="2" borderId="3" xfId="3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5" fillId="3" borderId="3" xfId="0" quotePrefix="1" applyFont="1" applyFill="1" applyBorder="1" applyAlignment="1">
      <alignment horizontal="right" wrapText="1"/>
    </xf>
    <xf numFmtId="0" fontId="6" fillId="0" borderId="3" xfId="0" applyFont="1" applyBorder="1" applyAlignment="1">
      <alignment horizontal="right" vertical="center" wrapText="1"/>
    </xf>
    <xf numFmtId="43" fontId="5" fillId="3" borderId="3" xfId="0" quotePrefix="1" applyNumberFormat="1" applyFont="1" applyFill="1" applyBorder="1" applyAlignment="1">
      <alignment horizontal="right" wrapText="1"/>
    </xf>
    <xf numFmtId="43" fontId="8" fillId="0" borderId="3" xfId="2" applyFont="1" applyBorder="1" applyAlignment="1">
      <alignment horizontal="right" vertical="center"/>
    </xf>
    <xf numFmtId="43" fontId="19" fillId="4" borderId="3" xfId="4" applyFont="1" applyFill="1" applyBorder="1" applyAlignment="1">
      <alignment horizontal="right"/>
    </xf>
    <xf numFmtId="4" fontId="22" fillId="4" borderId="3" xfId="3" applyNumberFormat="1" applyFont="1" applyFill="1" applyBorder="1" applyAlignment="1">
      <alignment horizontal="right" vertical="center" wrapText="1"/>
    </xf>
    <xf numFmtId="0" fontId="22" fillId="4" borderId="3" xfId="3" applyFont="1" applyFill="1" applyBorder="1" applyAlignment="1">
      <alignment horizontal="left" vertical="center" wrapText="1" indent="3"/>
    </xf>
    <xf numFmtId="0" fontId="22" fillId="4" borderId="3" xfId="3" applyFont="1" applyFill="1" applyBorder="1" applyAlignment="1">
      <alignment horizontal="left" vertical="center" wrapText="1"/>
    </xf>
    <xf numFmtId="4" fontId="22" fillId="3" borderId="3" xfId="3" applyNumberFormat="1" applyFont="1" applyFill="1" applyBorder="1" applyAlignment="1">
      <alignment horizontal="center" vertical="center" wrapText="1"/>
    </xf>
    <xf numFmtId="4" fontId="19" fillId="2" borderId="3" xfId="4" applyNumberFormat="1" applyFont="1" applyFill="1" applyBorder="1" applyAlignment="1">
      <alignment horizontal="right"/>
    </xf>
    <xf numFmtId="4" fontId="22" fillId="2" borderId="3" xfId="4" applyNumberFormat="1" applyFont="1" applyFill="1" applyBorder="1" applyAlignment="1">
      <alignment horizontal="right"/>
    </xf>
    <xf numFmtId="4" fontId="19" fillId="2" borderId="3" xfId="4" applyNumberFormat="1" applyFont="1" applyFill="1" applyBorder="1" applyAlignment="1">
      <alignment horizontal="right" wrapText="1"/>
    </xf>
    <xf numFmtId="4" fontId="18" fillId="0" borderId="0" xfId="3" applyNumberFormat="1" applyFont="1" applyAlignment="1">
      <alignment horizontal="right" vertical="center" wrapText="1"/>
    </xf>
    <xf numFmtId="4" fontId="20" fillId="0" borderId="0" xfId="3" applyNumberFormat="1" applyFont="1" applyAlignment="1">
      <alignment horizontal="right"/>
    </xf>
    <xf numFmtId="1" fontId="23" fillId="3" borderId="3" xfId="3" quotePrefix="1" applyNumberFormat="1" applyFont="1" applyFill="1" applyBorder="1" applyAlignment="1">
      <alignment horizontal="center" vertical="center" wrapText="1"/>
    </xf>
    <xf numFmtId="43" fontId="22" fillId="4" borderId="3" xfId="4" applyFont="1" applyFill="1" applyBorder="1" applyAlignment="1">
      <alignment horizontal="right"/>
    </xf>
    <xf numFmtId="4" fontId="22" fillId="4" borderId="3" xfId="4" applyNumberFormat="1" applyFont="1" applyFill="1" applyBorder="1" applyAlignment="1">
      <alignment horizontal="right"/>
    </xf>
    <xf numFmtId="0" fontId="22" fillId="5" borderId="3" xfId="3" applyFont="1" applyFill="1" applyBorder="1" applyAlignment="1">
      <alignment horizontal="left" vertical="center" wrapText="1" indent="2"/>
    </xf>
    <xf numFmtId="0" fontId="22" fillId="5" borderId="3" xfId="3" applyFont="1" applyFill="1" applyBorder="1" applyAlignment="1">
      <alignment horizontal="left" vertical="center" wrapText="1"/>
    </xf>
    <xf numFmtId="43" fontId="22" fillId="5" borderId="3" xfId="4" applyFont="1" applyFill="1" applyBorder="1" applyAlignment="1">
      <alignment horizontal="right"/>
    </xf>
    <xf numFmtId="0" fontId="32" fillId="2" borderId="3" xfId="3" applyFont="1" applyFill="1" applyBorder="1" applyAlignment="1">
      <alignment horizontal="left" vertical="center" wrapText="1"/>
    </xf>
    <xf numFmtId="0" fontId="32" fillId="2" borderId="3" xfId="3" applyFont="1" applyFill="1" applyBorder="1" applyAlignment="1">
      <alignment horizontal="left" vertical="center" wrapText="1" indent="4"/>
    </xf>
    <xf numFmtId="0" fontId="32" fillId="6" borderId="3" xfId="5" applyFont="1" applyFill="1" applyBorder="1" applyAlignment="1">
      <alignment horizontal="left" vertical="center" wrapText="1" indent="1"/>
    </xf>
    <xf numFmtId="0" fontId="32" fillId="6" borderId="3" xfId="3" applyFont="1" applyFill="1" applyBorder="1" applyAlignment="1">
      <alignment horizontal="left" vertical="center" wrapText="1"/>
    </xf>
    <xf numFmtId="43" fontId="22" fillId="6" borderId="3" xfId="4" applyFont="1" applyFill="1" applyBorder="1" applyAlignment="1">
      <alignment horizontal="right"/>
    </xf>
    <xf numFmtId="4" fontId="22" fillId="6" borderId="3" xfId="4" applyNumberFormat="1" applyFont="1" applyFill="1" applyBorder="1" applyAlignment="1">
      <alignment horizontal="right"/>
    </xf>
    <xf numFmtId="43" fontId="19" fillId="6" borderId="3" xfId="4" applyFont="1" applyFill="1" applyBorder="1" applyAlignment="1">
      <alignment horizontal="right"/>
    </xf>
    <xf numFmtId="0" fontId="32" fillId="6" borderId="3" xfId="5" applyFont="1" applyFill="1" applyBorder="1" applyAlignment="1">
      <alignment horizontal="left" vertical="center" wrapText="1"/>
    </xf>
    <xf numFmtId="0" fontId="32" fillId="6" borderId="3" xfId="3" applyFont="1" applyFill="1" applyBorder="1" applyAlignment="1">
      <alignment horizontal="left" vertical="center" wrapText="1" indent="2"/>
    </xf>
    <xf numFmtId="4" fontId="19" fillId="2" borderId="3" xfId="4" applyNumberFormat="1" applyFont="1" applyFill="1" applyBorder="1" applyAlignment="1"/>
    <xf numFmtId="0" fontId="26" fillId="2" borderId="3" xfId="5" applyFont="1" applyFill="1" applyBorder="1" applyAlignment="1">
      <alignment horizontal="left" vertical="center" wrapText="1" indent="7"/>
    </xf>
    <xf numFmtId="43" fontId="26" fillId="2" borderId="3" xfId="4" applyFont="1" applyFill="1" applyBorder="1" applyAlignment="1">
      <alignment horizontal="right"/>
    </xf>
    <xf numFmtId="4" fontId="26" fillId="2" borderId="3" xfId="4" applyNumberFormat="1" applyFont="1" applyFill="1" applyBorder="1" applyAlignment="1">
      <alignment horizontal="right"/>
    </xf>
    <xf numFmtId="4" fontId="26" fillId="2" borderId="3" xfId="4" applyNumberFormat="1" applyFont="1" applyFill="1" applyBorder="1" applyAlignment="1">
      <alignment horizontal="right" wrapText="1"/>
    </xf>
    <xf numFmtId="0" fontId="22" fillId="0" borderId="3" xfId="3" applyFont="1" applyBorder="1" applyAlignment="1">
      <alignment horizontal="left" vertical="center" wrapText="1" indent="3"/>
    </xf>
    <xf numFmtId="0" fontId="22" fillId="0" borderId="3" xfId="3" applyFont="1" applyBorder="1" applyAlignment="1">
      <alignment horizontal="left" vertical="center" wrapText="1"/>
    </xf>
    <xf numFmtId="4" fontId="22" fillId="0" borderId="3" xfId="4" applyNumberFormat="1" applyFont="1" applyFill="1" applyBorder="1" applyAlignment="1">
      <alignment horizontal="right"/>
    </xf>
    <xf numFmtId="4" fontId="22" fillId="5" borderId="3" xfId="4" applyNumberFormat="1" applyFont="1" applyFill="1" applyBorder="1" applyAlignment="1"/>
    <xf numFmtId="4" fontId="22" fillId="4" borderId="3" xfId="4" applyNumberFormat="1" applyFont="1" applyFill="1" applyBorder="1" applyAlignment="1"/>
    <xf numFmtId="43" fontId="22" fillId="5" borderId="3" xfId="4" applyFont="1" applyFill="1" applyBorder="1" applyAlignment="1">
      <alignment horizontal="right" indent="1"/>
    </xf>
    <xf numFmtId="43" fontId="22" fillId="4" borderId="3" xfId="4" applyFont="1" applyFill="1" applyBorder="1" applyAlignment="1">
      <alignment horizontal="right" indent="1"/>
    </xf>
    <xf numFmtId="4" fontId="6" fillId="0" borderId="3" xfId="0" applyNumberFormat="1" applyFont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1" fillId="0" borderId="0" xfId="3" applyFont="1" applyAlignment="1">
      <alignment wrapText="1"/>
    </xf>
  </cellXfs>
  <cellStyles count="6">
    <cellStyle name="Comma 2" xfId="4" xr:uid="{9FED007C-CCB3-407B-B03E-530C6CC81759}"/>
    <cellStyle name="Normal 2" xfId="5" xr:uid="{BD4E993B-D5B6-470F-A21D-7A973D67A52C}"/>
    <cellStyle name="Normalno" xfId="0" builtinId="0"/>
    <cellStyle name="Normalno 2 2" xfId="3" xr:uid="{D90A6A18-119C-4D9D-9C24-0C36DA50A3FC}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9E1F0EE-71E3-45D4-BC93-DC822A738B3D}">
  <we:reference id="wa200005271" version="2.5.5.0" store="hr-HR" storeType="OMEX"/>
  <we:alternateReferences>
    <we:reference id="WA200005271" version="2.5.5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tabSelected="1" zoomScale="94" zoomScaleNormal="94" workbookViewId="0">
      <selection activeCell="F24" sqref="F24"/>
    </sheetView>
  </sheetViews>
  <sheetFormatPr defaultRowHeight="15" x14ac:dyDescent="0.25"/>
  <cols>
    <col min="5" max="9" width="25.28515625" customWidth="1"/>
    <col min="10" max="11" width="15.7109375" customWidth="1"/>
    <col min="12" max="12" width="25.28515625" customWidth="1"/>
  </cols>
  <sheetData>
    <row r="1" spans="1:12" ht="15.75" x14ac:dyDescent="0.25">
      <c r="A1" s="153" t="s">
        <v>206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23"/>
    </row>
    <row r="2" spans="1:12" ht="18" customHeight="1" x14ac:dyDescent="0.25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"/>
    </row>
    <row r="3" spans="1:12" ht="15.75" customHeight="1" x14ac:dyDescent="0.25">
      <c r="A3" s="153" t="s">
        <v>12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22"/>
    </row>
    <row r="4" spans="1:12" ht="18" x14ac:dyDescent="0.25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3"/>
    </row>
    <row r="5" spans="1:12" ht="18" customHeight="1" x14ac:dyDescent="0.25">
      <c r="A5" s="153" t="s">
        <v>51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21"/>
    </row>
    <row r="6" spans="1:12" ht="18" customHeigh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21"/>
    </row>
    <row r="7" spans="1:12" ht="18" customHeight="1" x14ac:dyDescent="0.25">
      <c r="A7" s="166" t="s">
        <v>57</v>
      </c>
      <c r="B7" s="166"/>
      <c r="C7" s="166"/>
      <c r="D7" s="166"/>
      <c r="E7" s="166"/>
      <c r="F7" s="37"/>
      <c r="G7" s="38"/>
      <c r="H7" s="38"/>
      <c r="I7" s="38"/>
      <c r="J7" s="39"/>
      <c r="K7" s="39"/>
    </row>
    <row r="8" spans="1:12" ht="25.5" x14ac:dyDescent="0.25">
      <c r="A8" s="148" t="s">
        <v>8</v>
      </c>
      <c r="B8" s="148"/>
      <c r="C8" s="148"/>
      <c r="D8" s="148"/>
      <c r="E8" s="148"/>
      <c r="F8" s="92" t="s">
        <v>208</v>
      </c>
      <c r="G8" s="92" t="s">
        <v>205</v>
      </c>
      <c r="H8" s="92" t="s">
        <v>209</v>
      </c>
      <c r="I8" s="92" t="s">
        <v>218</v>
      </c>
      <c r="J8" s="92" t="s">
        <v>23</v>
      </c>
      <c r="K8" s="92" t="s">
        <v>49</v>
      </c>
    </row>
    <row r="9" spans="1:12" x14ac:dyDescent="0.25">
      <c r="A9" s="162">
        <v>1</v>
      </c>
      <c r="B9" s="162"/>
      <c r="C9" s="162"/>
      <c r="D9" s="162"/>
      <c r="E9" s="163"/>
      <c r="F9" s="27">
        <v>2</v>
      </c>
      <c r="G9" s="26">
        <v>3</v>
      </c>
      <c r="H9" s="26">
        <v>4</v>
      </c>
      <c r="I9" s="26">
        <v>5</v>
      </c>
      <c r="J9" s="26" t="s">
        <v>36</v>
      </c>
      <c r="K9" s="26" t="s">
        <v>37</v>
      </c>
    </row>
    <row r="10" spans="1:12" x14ac:dyDescent="0.25">
      <c r="A10" s="146" t="s">
        <v>25</v>
      </c>
      <c r="B10" s="147"/>
      <c r="C10" s="147"/>
      <c r="D10" s="147"/>
      <c r="E10" s="160"/>
      <c r="F10" s="90">
        <v>316929.46999999997</v>
      </c>
      <c r="G10" s="64">
        <v>941900</v>
      </c>
      <c r="H10" s="64">
        <v>941900</v>
      </c>
      <c r="I10" s="64">
        <v>412127.32</v>
      </c>
      <c r="J10" s="14">
        <f t="shared" ref="J10:J15" si="0">I10/F10*100</f>
        <v>130.03755062601155</v>
      </c>
      <c r="K10" s="14">
        <f>I10/H10*100</f>
        <v>43.754891177407366</v>
      </c>
    </row>
    <row r="11" spans="1:12" x14ac:dyDescent="0.25">
      <c r="A11" s="161" t="s">
        <v>24</v>
      </c>
      <c r="B11" s="160"/>
      <c r="C11" s="160"/>
      <c r="D11" s="160"/>
      <c r="E11" s="160"/>
      <c r="F11" s="103">
        <v>0</v>
      </c>
      <c r="G11" s="64">
        <v>0</v>
      </c>
      <c r="H11" s="64">
        <v>0</v>
      </c>
      <c r="I11" s="64">
        <v>0</v>
      </c>
      <c r="J11" s="14" t="s">
        <v>207</v>
      </c>
      <c r="K11" s="64">
        <v>0</v>
      </c>
    </row>
    <row r="12" spans="1:12" x14ac:dyDescent="0.25">
      <c r="A12" s="157" t="s">
        <v>0</v>
      </c>
      <c r="B12" s="158"/>
      <c r="C12" s="158"/>
      <c r="D12" s="158"/>
      <c r="E12" s="159"/>
      <c r="F12" s="65">
        <f>F10+F11</f>
        <v>316929.46999999997</v>
      </c>
      <c r="G12" s="65">
        <f t="shared" ref="G12:H12" si="1">G10+G11</f>
        <v>941900</v>
      </c>
      <c r="H12" s="65">
        <f t="shared" si="1"/>
        <v>941900</v>
      </c>
      <c r="I12" s="65">
        <f t="shared" ref="I12" si="2">I10+I11</f>
        <v>412127.32</v>
      </c>
      <c r="J12" s="13">
        <f t="shared" si="0"/>
        <v>130.03755062601155</v>
      </c>
      <c r="K12" s="13">
        <f t="shared" ref="K12:K15" si="3">I12/H12*100</f>
        <v>43.754891177407366</v>
      </c>
    </row>
    <row r="13" spans="1:12" x14ac:dyDescent="0.25">
      <c r="A13" s="165" t="s">
        <v>26</v>
      </c>
      <c r="B13" s="147"/>
      <c r="C13" s="147"/>
      <c r="D13" s="147"/>
      <c r="E13" s="147"/>
      <c r="F13" s="91">
        <v>325556.11</v>
      </c>
      <c r="G13" s="64">
        <v>914900</v>
      </c>
      <c r="H13" s="64">
        <v>914900</v>
      </c>
      <c r="I13" s="64">
        <v>487463.05</v>
      </c>
      <c r="J13" s="15">
        <f t="shared" si="0"/>
        <v>149.73242246935558</v>
      </c>
      <c r="K13" s="15">
        <f t="shared" si="3"/>
        <v>53.280473275767839</v>
      </c>
    </row>
    <row r="14" spans="1:12" x14ac:dyDescent="0.25">
      <c r="A14" s="161" t="s">
        <v>27</v>
      </c>
      <c r="B14" s="160"/>
      <c r="C14" s="160"/>
      <c r="D14" s="160"/>
      <c r="E14" s="160"/>
      <c r="F14" s="90">
        <v>20675.88</v>
      </c>
      <c r="G14" s="64">
        <v>27000</v>
      </c>
      <c r="H14" s="64">
        <v>27000</v>
      </c>
      <c r="I14" s="64">
        <v>17160.63</v>
      </c>
      <c r="J14" s="15">
        <f t="shared" si="0"/>
        <v>82.998305271649869</v>
      </c>
      <c r="K14" s="15">
        <f t="shared" si="3"/>
        <v>63.55788888888889</v>
      </c>
    </row>
    <row r="15" spans="1:12" x14ac:dyDescent="0.25">
      <c r="A15" s="17" t="s">
        <v>1</v>
      </c>
      <c r="B15" s="36"/>
      <c r="C15" s="36"/>
      <c r="D15" s="36"/>
      <c r="E15" s="36"/>
      <c r="F15" s="65">
        <f>F13+F14</f>
        <v>346231.99</v>
      </c>
      <c r="G15" s="65">
        <f t="shared" ref="G15:H15" si="4">G13+G14</f>
        <v>941900</v>
      </c>
      <c r="H15" s="65">
        <f t="shared" si="4"/>
        <v>941900</v>
      </c>
      <c r="I15" s="65">
        <f t="shared" ref="I15" si="5">I13+I14</f>
        <v>504623.68</v>
      </c>
      <c r="J15" s="13">
        <f t="shared" si="0"/>
        <v>145.74727193752375</v>
      </c>
      <c r="K15" s="13">
        <f t="shared" si="3"/>
        <v>53.575080157129207</v>
      </c>
    </row>
    <row r="16" spans="1:12" x14ac:dyDescent="0.25">
      <c r="A16" s="164" t="s">
        <v>2</v>
      </c>
      <c r="B16" s="158"/>
      <c r="C16" s="158"/>
      <c r="D16" s="158"/>
      <c r="E16" s="158"/>
      <c r="F16" s="66">
        <f>F12-F15</f>
        <v>-29302.520000000019</v>
      </c>
      <c r="G16" s="66">
        <f t="shared" ref="G16:I16" si="6">G12-G15</f>
        <v>0</v>
      </c>
      <c r="H16" s="66">
        <f>H12-H15</f>
        <v>0</v>
      </c>
      <c r="I16" s="66">
        <f t="shared" si="6"/>
        <v>-92496.359999999986</v>
      </c>
      <c r="J16" s="88" t="s">
        <v>207</v>
      </c>
      <c r="K16" s="16" t="s">
        <v>207</v>
      </c>
    </row>
    <row r="17" spans="1:48" ht="18" x14ac:dyDescent="0.25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"/>
    </row>
    <row r="18" spans="1:48" ht="18" customHeight="1" x14ac:dyDescent="0.25">
      <c r="A18" s="145" t="s">
        <v>55</v>
      </c>
      <c r="B18" s="145"/>
      <c r="C18" s="145"/>
      <c r="D18" s="145"/>
      <c r="E18" s="145"/>
      <c r="F18" s="37"/>
      <c r="G18" s="38"/>
      <c r="H18" s="38"/>
      <c r="I18" s="38"/>
      <c r="J18" s="39"/>
      <c r="K18" s="39"/>
      <c r="L18" s="1"/>
    </row>
    <row r="19" spans="1:48" ht="25.5" x14ac:dyDescent="0.25">
      <c r="A19" s="148" t="s">
        <v>8</v>
      </c>
      <c r="B19" s="148"/>
      <c r="C19" s="148"/>
      <c r="D19" s="148"/>
      <c r="E19" s="148"/>
      <c r="F19" s="92" t="s">
        <v>208</v>
      </c>
      <c r="G19" s="92" t="s">
        <v>205</v>
      </c>
      <c r="H19" s="92" t="s">
        <v>209</v>
      </c>
      <c r="I19" s="92" t="s">
        <v>218</v>
      </c>
      <c r="J19" s="92" t="s">
        <v>23</v>
      </c>
      <c r="K19" s="92" t="s">
        <v>49</v>
      </c>
    </row>
    <row r="20" spans="1:48" x14ac:dyDescent="0.25">
      <c r="A20" s="149">
        <v>1</v>
      </c>
      <c r="B20" s="150"/>
      <c r="C20" s="150"/>
      <c r="D20" s="150"/>
      <c r="E20" s="150"/>
      <c r="F20" s="28">
        <v>2</v>
      </c>
      <c r="G20" s="26">
        <v>3</v>
      </c>
      <c r="H20" s="26">
        <v>4</v>
      </c>
      <c r="I20" s="26">
        <v>5</v>
      </c>
      <c r="J20" s="26" t="s">
        <v>36</v>
      </c>
      <c r="K20" s="26" t="s">
        <v>37</v>
      </c>
    </row>
    <row r="21" spans="1:48" ht="15.75" customHeight="1" x14ac:dyDescent="0.25">
      <c r="A21" s="146" t="s">
        <v>28</v>
      </c>
      <c r="B21" s="151"/>
      <c r="C21" s="151"/>
      <c r="D21" s="151"/>
      <c r="E21" s="151"/>
      <c r="F21" s="99" t="s">
        <v>207</v>
      </c>
      <c r="G21" s="99" t="s">
        <v>207</v>
      </c>
      <c r="H21" s="99" t="s">
        <v>207</v>
      </c>
      <c r="I21" s="99" t="s">
        <v>207</v>
      </c>
      <c r="J21" s="64" t="s">
        <v>207</v>
      </c>
      <c r="K21" s="64" t="s">
        <v>207</v>
      </c>
    </row>
    <row r="22" spans="1:48" x14ac:dyDescent="0.25">
      <c r="A22" s="146" t="s">
        <v>29</v>
      </c>
      <c r="B22" s="147"/>
      <c r="C22" s="147"/>
      <c r="D22" s="147"/>
      <c r="E22" s="147"/>
      <c r="F22" s="99" t="s">
        <v>207</v>
      </c>
      <c r="G22" s="99" t="s">
        <v>207</v>
      </c>
      <c r="H22" s="99" t="s">
        <v>207</v>
      </c>
      <c r="I22" s="99" t="s">
        <v>207</v>
      </c>
      <c r="J22" s="64" t="s">
        <v>207</v>
      </c>
      <c r="K22" s="64" t="s">
        <v>207</v>
      </c>
    </row>
    <row r="23" spans="1:48" ht="15" customHeight="1" x14ac:dyDescent="0.25">
      <c r="A23" s="142" t="s">
        <v>50</v>
      </c>
      <c r="B23" s="143"/>
      <c r="C23" s="143"/>
      <c r="D23" s="143"/>
      <c r="E23" s="144"/>
      <c r="F23" s="100" t="s">
        <v>207</v>
      </c>
      <c r="G23" s="100" t="s">
        <v>207</v>
      </c>
      <c r="H23" s="100" t="s">
        <v>207</v>
      </c>
      <c r="I23" s="100" t="s">
        <v>207</v>
      </c>
      <c r="J23" s="89" t="s">
        <v>207</v>
      </c>
      <c r="K23" s="89" t="s">
        <v>207</v>
      </c>
    </row>
    <row r="24" spans="1:48" s="30" customFormat="1" ht="15" customHeight="1" x14ac:dyDescent="0.25">
      <c r="A24" s="146" t="s">
        <v>15</v>
      </c>
      <c r="B24" s="147"/>
      <c r="C24" s="147"/>
      <c r="D24" s="147"/>
      <c r="E24" s="147"/>
      <c r="F24" s="141">
        <v>30539.85</v>
      </c>
      <c r="G24" s="14" t="s">
        <v>207</v>
      </c>
      <c r="H24" s="14" t="s">
        <v>207</v>
      </c>
      <c r="I24" s="67">
        <v>60536.13</v>
      </c>
      <c r="J24" s="64" t="s">
        <v>207</v>
      </c>
      <c r="K24" s="14" t="s">
        <v>207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30" customFormat="1" ht="15" customHeight="1" x14ac:dyDescent="0.25">
      <c r="A25" s="146" t="s">
        <v>54</v>
      </c>
      <c r="B25" s="147"/>
      <c r="C25" s="147"/>
      <c r="D25" s="147"/>
      <c r="E25" s="147"/>
      <c r="F25" s="101" t="s">
        <v>207</v>
      </c>
      <c r="G25" s="14" t="s">
        <v>207</v>
      </c>
      <c r="H25" s="14" t="s">
        <v>207</v>
      </c>
      <c r="I25" s="67"/>
      <c r="J25" s="14" t="s">
        <v>207</v>
      </c>
      <c r="K25" s="14" t="s">
        <v>207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35" customFormat="1" x14ac:dyDescent="0.25">
      <c r="A26" s="142" t="s">
        <v>56</v>
      </c>
      <c r="B26" s="143"/>
      <c r="C26" s="143"/>
      <c r="D26" s="143"/>
      <c r="E26" s="144"/>
      <c r="F26" s="102">
        <f>F16--F24</f>
        <v>1237.3299999999799</v>
      </c>
      <c r="G26" s="102" t="s">
        <v>207</v>
      </c>
      <c r="H26" s="102">
        <f>H16</f>
        <v>0</v>
      </c>
      <c r="I26" s="102">
        <f>I16--I24</f>
        <v>-31960.229999999989</v>
      </c>
      <c r="J26" s="63" t="s">
        <v>207</v>
      </c>
      <c r="K26" s="63" t="s">
        <v>207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</row>
    <row r="28" spans="1:48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48" x14ac:dyDescent="0.2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</row>
    <row r="30" spans="1:48" ht="15" customHeight="1" x14ac:dyDescent="0.2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</row>
    <row r="31" spans="1:48" ht="15" customHeight="1" x14ac:dyDescent="0.2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48" ht="15" customHeight="1" x14ac:dyDescent="0.2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</row>
    <row r="33" spans="1:11" ht="36.75" customHeight="1" x14ac:dyDescent="0.25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</row>
    <row r="34" spans="1:11" ht="15" customHeight="1" x14ac:dyDescent="0.2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</row>
    <row r="35" spans="1:11" x14ac:dyDescent="0.25">
      <c r="A35" s="156"/>
      <c r="B35" s="156"/>
      <c r="C35" s="156"/>
      <c r="D35" s="156"/>
      <c r="E35" s="156"/>
      <c r="F35" s="156"/>
      <c r="G35" s="156"/>
      <c r="H35" s="156"/>
      <c r="I35" s="156"/>
      <c r="J35" s="156"/>
      <c r="K35" s="156"/>
    </row>
  </sheetData>
  <mergeCells count="30">
    <mergeCell ref="A1:K1"/>
    <mergeCell ref="A32:K33"/>
    <mergeCell ref="A34:K35"/>
    <mergeCell ref="A12:E12"/>
    <mergeCell ref="A22:E22"/>
    <mergeCell ref="A10:E10"/>
    <mergeCell ref="A11:E11"/>
    <mergeCell ref="A8:E8"/>
    <mergeCell ref="A9:E9"/>
    <mergeCell ref="A14:E14"/>
    <mergeCell ref="A16:E16"/>
    <mergeCell ref="A13:E13"/>
    <mergeCell ref="A29:K29"/>
    <mergeCell ref="A30:K30"/>
    <mergeCell ref="A7:E7"/>
    <mergeCell ref="A31:K31"/>
    <mergeCell ref="A2:K2"/>
    <mergeCell ref="A4:K4"/>
    <mergeCell ref="A6:K6"/>
    <mergeCell ref="A17:K17"/>
    <mergeCell ref="A5:K5"/>
    <mergeCell ref="A3:K3"/>
    <mergeCell ref="A26:E26"/>
    <mergeCell ref="A23:E23"/>
    <mergeCell ref="A18:E18"/>
    <mergeCell ref="A24:E24"/>
    <mergeCell ref="A25:E25"/>
    <mergeCell ref="A19:E19"/>
    <mergeCell ref="A20:E20"/>
    <mergeCell ref="A21:E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1"/>
  <sheetViews>
    <sheetView topLeftCell="B27" zoomScale="90" zoomScaleNormal="90" workbookViewId="0">
      <selection activeCell="F42" sqref="F42:K4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1.42578125" customWidth="1"/>
    <col min="4" max="4" width="8.42578125" customWidth="1"/>
    <col min="5" max="5" width="44.7109375" customWidth="1"/>
    <col min="6" max="9" width="25.28515625" customWidth="1"/>
    <col min="10" max="11" width="15.7109375" customWidth="1"/>
  </cols>
  <sheetData>
    <row r="1" spans="1:11" ht="18" x14ac:dyDescent="0.2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5.75" customHeight="1" x14ac:dyDescent="0.25">
      <c r="A2" s="153" t="s">
        <v>12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8" x14ac:dyDescent="0.2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</row>
    <row r="4" spans="1:11" ht="15.75" customHeight="1" x14ac:dyDescent="0.25">
      <c r="A4" s="153" t="s">
        <v>53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ht="18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</row>
    <row r="6" spans="1:11" ht="15.75" customHeight="1" x14ac:dyDescent="0.25">
      <c r="A6" s="153" t="s">
        <v>38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 ht="18" x14ac:dyDescent="0.25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 ht="45" customHeight="1" x14ac:dyDescent="0.25">
      <c r="A8" s="173" t="s">
        <v>8</v>
      </c>
      <c r="B8" s="173"/>
      <c r="C8" s="173"/>
      <c r="D8" s="173"/>
      <c r="E8" s="173"/>
      <c r="F8" s="92" t="s">
        <v>208</v>
      </c>
      <c r="G8" s="92" t="s">
        <v>205</v>
      </c>
      <c r="H8" s="92" t="s">
        <v>209</v>
      </c>
      <c r="I8" s="92" t="s">
        <v>218</v>
      </c>
      <c r="J8" s="92" t="s">
        <v>23</v>
      </c>
      <c r="K8" s="92" t="s">
        <v>49</v>
      </c>
    </row>
    <row r="9" spans="1:11" x14ac:dyDescent="0.25">
      <c r="A9" s="167">
        <v>1</v>
      </c>
      <c r="B9" s="168"/>
      <c r="C9" s="168"/>
      <c r="D9" s="168"/>
      <c r="E9" s="169"/>
      <c r="F9" s="31">
        <v>2</v>
      </c>
      <c r="G9" s="31">
        <v>3</v>
      </c>
      <c r="H9" s="31">
        <v>4</v>
      </c>
      <c r="I9" s="31">
        <v>5</v>
      </c>
      <c r="J9" s="31" t="s">
        <v>36</v>
      </c>
      <c r="K9" s="31" t="s">
        <v>37</v>
      </c>
    </row>
    <row r="10" spans="1:11" x14ac:dyDescent="0.25">
      <c r="A10" s="4"/>
      <c r="B10" s="4"/>
      <c r="C10" s="4"/>
      <c r="D10" s="4"/>
      <c r="E10" s="4" t="s">
        <v>48</v>
      </c>
      <c r="F10" s="94">
        <v>316929.46999999997</v>
      </c>
      <c r="G10" s="94">
        <v>941900</v>
      </c>
      <c r="H10" s="94">
        <v>941900</v>
      </c>
      <c r="I10" s="95">
        <v>412127.32</v>
      </c>
      <c r="J10" s="76">
        <f t="shared" ref="J10:J11" si="0">I10/F10*100</f>
        <v>130.03755062601155</v>
      </c>
      <c r="K10" s="76">
        <f t="shared" ref="K10:K11" si="1">I10/H10*100</f>
        <v>43.754891177407366</v>
      </c>
    </row>
    <row r="11" spans="1:11" x14ac:dyDescent="0.25">
      <c r="A11" s="4">
        <v>6</v>
      </c>
      <c r="B11" s="4"/>
      <c r="C11" s="4"/>
      <c r="D11" s="4"/>
      <c r="E11" s="4" t="s">
        <v>3</v>
      </c>
      <c r="F11" s="74">
        <f>F12+F21+F24+F29</f>
        <v>316929.46999999997</v>
      </c>
      <c r="G11" s="74">
        <f>G12+G21+G24+G29</f>
        <v>941900</v>
      </c>
      <c r="H11" s="74">
        <f t="shared" ref="H11" si="2">H12+H21+H24+H29</f>
        <v>941900</v>
      </c>
      <c r="I11" s="74">
        <f>I12+I21+I24+I29+I17</f>
        <v>411797.32</v>
      </c>
      <c r="J11" s="76">
        <f t="shared" si="0"/>
        <v>129.9334265128453</v>
      </c>
      <c r="K11" s="76">
        <f t="shared" si="1"/>
        <v>43.719855610999048</v>
      </c>
    </row>
    <row r="12" spans="1:11" ht="25.5" x14ac:dyDescent="0.25">
      <c r="A12" s="4"/>
      <c r="B12" s="8">
        <v>63</v>
      </c>
      <c r="C12" s="8"/>
      <c r="D12" s="8"/>
      <c r="E12" s="8" t="s">
        <v>14</v>
      </c>
      <c r="F12" s="72">
        <v>9690</v>
      </c>
      <c r="G12" s="72">
        <v>0</v>
      </c>
      <c r="H12" s="72">
        <v>0</v>
      </c>
      <c r="I12" s="73">
        <v>500</v>
      </c>
      <c r="J12" s="76">
        <f>I12/F12*100</f>
        <v>5.1599587203302368</v>
      </c>
      <c r="K12" s="73">
        <v>0</v>
      </c>
    </row>
    <row r="13" spans="1:11" x14ac:dyDescent="0.25">
      <c r="A13" s="5"/>
      <c r="B13" s="5"/>
      <c r="C13" s="5">
        <v>636</v>
      </c>
      <c r="D13" s="5"/>
      <c r="E13" s="5" t="s">
        <v>79</v>
      </c>
      <c r="F13" s="72">
        <v>1790</v>
      </c>
      <c r="G13" s="72">
        <v>0</v>
      </c>
      <c r="H13" s="72">
        <v>0</v>
      </c>
      <c r="I13" s="73">
        <v>500</v>
      </c>
      <c r="J13" s="76">
        <f t="shared" ref="J13:J26" si="3">I13/F13*100</f>
        <v>27.932960893854748</v>
      </c>
      <c r="K13" s="73">
        <v>0</v>
      </c>
    </row>
    <row r="14" spans="1:11" x14ac:dyDescent="0.25">
      <c r="A14" s="5"/>
      <c r="B14" s="5"/>
      <c r="C14" s="5"/>
      <c r="D14" s="5">
        <v>6361</v>
      </c>
      <c r="E14" s="5" t="s">
        <v>80</v>
      </c>
      <c r="F14" s="72">
        <v>1790</v>
      </c>
      <c r="G14" s="72">
        <v>0</v>
      </c>
      <c r="H14" s="72">
        <v>0</v>
      </c>
      <c r="I14" s="73">
        <v>500</v>
      </c>
      <c r="J14" s="76">
        <f t="shared" si="3"/>
        <v>27.932960893854748</v>
      </c>
      <c r="K14" s="73">
        <v>0</v>
      </c>
    </row>
    <row r="15" spans="1:11" x14ac:dyDescent="0.25">
      <c r="A15" s="5"/>
      <c r="B15" s="5"/>
      <c r="C15" s="5">
        <v>639</v>
      </c>
      <c r="D15" s="5"/>
      <c r="E15" s="5" t="s">
        <v>211</v>
      </c>
      <c r="F15" s="72">
        <v>7900</v>
      </c>
      <c r="G15" s="72">
        <v>0</v>
      </c>
      <c r="H15" s="72">
        <v>0</v>
      </c>
      <c r="I15" s="73">
        <v>0</v>
      </c>
      <c r="J15" s="73">
        <v>0</v>
      </c>
      <c r="K15" s="73">
        <v>0</v>
      </c>
    </row>
    <row r="16" spans="1:11" x14ac:dyDescent="0.25">
      <c r="A16" s="5"/>
      <c r="B16" s="5"/>
      <c r="C16" s="5"/>
      <c r="D16" s="5">
        <v>6391</v>
      </c>
      <c r="E16" s="5" t="s">
        <v>210</v>
      </c>
      <c r="F16" s="72">
        <v>7900</v>
      </c>
      <c r="G16" s="72">
        <v>0</v>
      </c>
      <c r="H16" s="72">
        <v>0</v>
      </c>
      <c r="I16" s="73">
        <v>0</v>
      </c>
      <c r="J16" s="73">
        <v>0</v>
      </c>
      <c r="K16" s="73">
        <v>0</v>
      </c>
    </row>
    <row r="17" spans="1:11" x14ac:dyDescent="0.25">
      <c r="A17" s="4"/>
      <c r="B17" s="8">
        <v>64</v>
      </c>
      <c r="C17" s="8"/>
      <c r="D17" s="8"/>
      <c r="E17" s="8" t="s">
        <v>81</v>
      </c>
      <c r="F17" s="72">
        <v>0</v>
      </c>
      <c r="G17" s="72">
        <v>0</v>
      </c>
      <c r="H17" s="72">
        <v>0</v>
      </c>
      <c r="I17" s="73">
        <v>0</v>
      </c>
      <c r="J17" s="73">
        <v>0</v>
      </c>
      <c r="K17" s="73">
        <v>0</v>
      </c>
    </row>
    <row r="18" spans="1:11" x14ac:dyDescent="0.25">
      <c r="A18" s="5"/>
      <c r="B18" s="5"/>
      <c r="C18" s="5">
        <v>641</v>
      </c>
      <c r="D18" s="5"/>
      <c r="E18" s="5" t="s">
        <v>82</v>
      </c>
      <c r="F18" s="72">
        <v>0</v>
      </c>
      <c r="G18" s="72">
        <v>0</v>
      </c>
      <c r="H18" s="72">
        <v>0</v>
      </c>
      <c r="I18" s="73">
        <v>0</v>
      </c>
      <c r="J18" s="73">
        <v>0</v>
      </c>
      <c r="K18" s="73">
        <v>0</v>
      </c>
    </row>
    <row r="19" spans="1:11" x14ac:dyDescent="0.25">
      <c r="A19" s="5"/>
      <c r="B19" s="5"/>
      <c r="C19" s="5"/>
      <c r="D19" s="5">
        <v>6413</v>
      </c>
      <c r="E19" s="5" t="s">
        <v>83</v>
      </c>
      <c r="F19" s="72">
        <v>0</v>
      </c>
      <c r="G19" s="72">
        <v>0</v>
      </c>
      <c r="H19" s="72">
        <v>0</v>
      </c>
      <c r="I19" s="73">
        <v>0</v>
      </c>
      <c r="J19" s="73">
        <v>0</v>
      </c>
      <c r="K19" s="73">
        <v>0</v>
      </c>
    </row>
    <row r="20" spans="1:11" x14ac:dyDescent="0.25">
      <c r="A20" s="5"/>
      <c r="B20" s="5"/>
      <c r="C20" s="5"/>
      <c r="D20" s="5">
        <v>6415</v>
      </c>
      <c r="E20" s="5" t="s">
        <v>147</v>
      </c>
      <c r="F20" s="72">
        <v>0</v>
      </c>
      <c r="G20" s="72">
        <v>0</v>
      </c>
      <c r="H20" s="72">
        <v>0</v>
      </c>
      <c r="I20" s="73"/>
      <c r="J20" s="73"/>
      <c r="K20" s="73"/>
    </row>
    <row r="21" spans="1:11" ht="25.5" x14ac:dyDescent="0.25">
      <c r="A21" s="4"/>
      <c r="B21" s="8">
        <v>65</v>
      </c>
      <c r="C21" s="8"/>
      <c r="D21" s="8"/>
      <c r="E21" s="8" t="s">
        <v>84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</row>
    <row r="22" spans="1:11" x14ac:dyDescent="0.25">
      <c r="A22" s="5"/>
      <c r="B22" s="5"/>
      <c r="C22" s="5">
        <v>652</v>
      </c>
      <c r="D22" s="5"/>
      <c r="E22" s="5" t="s">
        <v>85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</row>
    <row r="23" spans="1:11" x14ac:dyDescent="0.25">
      <c r="A23" s="5"/>
      <c r="B23" s="5"/>
      <c r="C23" s="5"/>
      <c r="D23" s="5">
        <v>6526</v>
      </c>
      <c r="E23" s="5" t="s">
        <v>86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</row>
    <row r="24" spans="1:11" ht="25.5" x14ac:dyDescent="0.25">
      <c r="A24" s="5"/>
      <c r="B24" s="5">
        <v>66</v>
      </c>
      <c r="C24" s="6"/>
      <c r="D24" s="6"/>
      <c r="E24" s="8" t="s">
        <v>16</v>
      </c>
      <c r="F24" s="72">
        <v>45391.98</v>
      </c>
      <c r="G24" s="72">
        <v>78000</v>
      </c>
      <c r="H24" s="72">
        <v>78000</v>
      </c>
      <c r="I24" s="73">
        <v>64659.54</v>
      </c>
      <c r="J24" s="76">
        <f t="shared" si="3"/>
        <v>142.44705782827714</v>
      </c>
      <c r="K24" s="76">
        <f t="shared" ref="K24:K30" si="4">I24/H24*100</f>
        <v>82.896846153846155</v>
      </c>
    </row>
    <row r="25" spans="1:11" ht="25.5" x14ac:dyDescent="0.25">
      <c r="A25" s="5"/>
      <c r="B25" s="12"/>
      <c r="C25" s="6">
        <v>661</v>
      </c>
      <c r="D25" s="6"/>
      <c r="E25" s="8" t="s">
        <v>30</v>
      </c>
      <c r="F25" s="72">
        <v>45391.98</v>
      </c>
      <c r="G25" s="93">
        <v>78000</v>
      </c>
      <c r="H25" s="93">
        <v>78000</v>
      </c>
      <c r="I25" s="73">
        <v>64659.54</v>
      </c>
      <c r="J25" s="76">
        <f t="shared" si="3"/>
        <v>142.44705782827714</v>
      </c>
      <c r="K25" s="76">
        <f t="shared" si="4"/>
        <v>82.896846153846155</v>
      </c>
    </row>
    <row r="26" spans="1:11" x14ac:dyDescent="0.25">
      <c r="A26" s="5"/>
      <c r="B26" s="12"/>
      <c r="C26" s="6"/>
      <c r="D26" s="6">
        <v>6615</v>
      </c>
      <c r="E26" s="8" t="s">
        <v>87</v>
      </c>
      <c r="F26" s="72">
        <v>45391.98</v>
      </c>
      <c r="G26" s="72">
        <v>78000</v>
      </c>
      <c r="H26" s="72">
        <v>78000</v>
      </c>
      <c r="I26" s="73">
        <v>64659.54</v>
      </c>
      <c r="J26" s="76">
        <f t="shared" si="3"/>
        <v>142.44705782827714</v>
      </c>
      <c r="K26" s="76">
        <f t="shared" si="4"/>
        <v>82.896846153846155</v>
      </c>
    </row>
    <row r="27" spans="1:11" ht="25.5" x14ac:dyDescent="0.25">
      <c r="A27" s="5"/>
      <c r="B27" s="12"/>
      <c r="C27" s="6">
        <v>663</v>
      </c>
      <c r="D27" s="6"/>
      <c r="E27" s="8" t="s">
        <v>88</v>
      </c>
      <c r="F27" s="72">
        <v>0</v>
      </c>
      <c r="G27" s="72">
        <v>0</v>
      </c>
      <c r="H27" s="72">
        <v>0</v>
      </c>
      <c r="I27" s="73">
        <v>330</v>
      </c>
      <c r="J27" s="73">
        <v>0</v>
      </c>
      <c r="K27" s="73">
        <v>0</v>
      </c>
    </row>
    <row r="28" spans="1:11" x14ac:dyDescent="0.25">
      <c r="A28" s="5"/>
      <c r="B28" s="12"/>
      <c r="C28" s="6"/>
      <c r="D28" s="6">
        <v>6631</v>
      </c>
      <c r="E28" s="8" t="s">
        <v>89</v>
      </c>
      <c r="F28" s="72">
        <v>0</v>
      </c>
      <c r="G28" s="72">
        <v>0</v>
      </c>
      <c r="H28" s="72">
        <v>0</v>
      </c>
      <c r="I28" s="73">
        <v>330</v>
      </c>
      <c r="J28" s="73">
        <v>0</v>
      </c>
      <c r="K28" s="73">
        <v>0</v>
      </c>
    </row>
    <row r="29" spans="1:11" ht="25.5" x14ac:dyDescent="0.25">
      <c r="A29" s="4"/>
      <c r="B29" s="8">
        <v>67</v>
      </c>
      <c r="C29" s="8"/>
      <c r="D29" s="8"/>
      <c r="E29" s="8" t="s">
        <v>90</v>
      </c>
      <c r="F29" s="72">
        <v>261847.49</v>
      </c>
      <c r="G29" s="72">
        <v>863900</v>
      </c>
      <c r="H29" s="72">
        <v>863900</v>
      </c>
      <c r="I29" s="73">
        <v>346637.78</v>
      </c>
      <c r="J29" s="83">
        <v>346637.78</v>
      </c>
      <c r="K29" s="76">
        <f t="shared" si="4"/>
        <v>40.124757495080452</v>
      </c>
    </row>
    <row r="30" spans="1:11" x14ac:dyDescent="0.25">
      <c r="A30" s="5"/>
      <c r="B30" s="5"/>
      <c r="C30" s="5">
        <v>671</v>
      </c>
      <c r="D30" s="5"/>
      <c r="E30" s="5" t="s">
        <v>91</v>
      </c>
      <c r="F30" s="72">
        <v>261847.49</v>
      </c>
      <c r="G30" s="72">
        <v>863900</v>
      </c>
      <c r="H30" s="72">
        <v>863900</v>
      </c>
      <c r="I30" s="73">
        <v>333856.64000000001</v>
      </c>
      <c r="J30" s="83">
        <v>346637.78</v>
      </c>
      <c r="K30" s="76">
        <f t="shared" si="4"/>
        <v>38.645287649033456</v>
      </c>
    </row>
    <row r="31" spans="1:11" x14ac:dyDescent="0.25">
      <c r="A31" s="5"/>
      <c r="B31" s="5"/>
      <c r="C31" s="5"/>
      <c r="D31" s="5">
        <v>6711</v>
      </c>
      <c r="E31" s="5" t="s">
        <v>92</v>
      </c>
      <c r="F31" s="72">
        <v>242091.86</v>
      </c>
      <c r="G31" s="72">
        <v>0</v>
      </c>
      <c r="H31" s="72">
        <v>0</v>
      </c>
      <c r="I31" s="73">
        <v>12781.14</v>
      </c>
      <c r="J31" s="83">
        <v>333856.64000000001</v>
      </c>
      <c r="K31" s="73">
        <v>0</v>
      </c>
    </row>
    <row r="32" spans="1:11" x14ac:dyDescent="0.25">
      <c r="A32" s="5"/>
      <c r="B32" s="5"/>
      <c r="C32" s="5"/>
      <c r="D32" s="5">
        <v>6712</v>
      </c>
      <c r="E32" s="5" t="s">
        <v>93</v>
      </c>
      <c r="F32" s="72">
        <v>19755.63</v>
      </c>
      <c r="G32" s="72">
        <v>0</v>
      </c>
      <c r="H32" s="72">
        <v>0</v>
      </c>
      <c r="I32" s="73">
        <v>0</v>
      </c>
      <c r="J32" s="83">
        <v>12781.14</v>
      </c>
      <c r="K32" s="73">
        <v>0</v>
      </c>
    </row>
    <row r="33" spans="1:11" x14ac:dyDescent="0.25">
      <c r="A33" s="5"/>
      <c r="B33" s="5">
        <v>68</v>
      </c>
      <c r="C33" s="5"/>
      <c r="D33" s="5"/>
      <c r="E33" s="5" t="s">
        <v>149</v>
      </c>
      <c r="F33" s="72">
        <v>0</v>
      </c>
      <c r="G33" s="72">
        <v>0</v>
      </c>
      <c r="H33" s="72">
        <v>0</v>
      </c>
      <c r="I33" s="73">
        <v>0</v>
      </c>
      <c r="J33" s="73">
        <v>0</v>
      </c>
      <c r="K33" s="73">
        <v>0</v>
      </c>
    </row>
    <row r="34" spans="1:11" x14ac:dyDescent="0.25">
      <c r="A34" s="5"/>
      <c r="B34" s="5"/>
      <c r="C34" s="5">
        <v>683</v>
      </c>
      <c r="D34" s="5"/>
      <c r="E34" s="5" t="s">
        <v>150</v>
      </c>
      <c r="F34" s="72">
        <v>0</v>
      </c>
      <c r="G34" s="72">
        <v>0</v>
      </c>
      <c r="H34" s="72">
        <v>0</v>
      </c>
      <c r="I34" s="73">
        <v>0</v>
      </c>
      <c r="J34" s="73">
        <v>0</v>
      </c>
      <c r="K34" s="73">
        <v>0</v>
      </c>
    </row>
    <row r="35" spans="1:11" x14ac:dyDescent="0.25">
      <c r="A35" s="5"/>
      <c r="B35" s="5"/>
      <c r="C35" s="5"/>
      <c r="D35" s="5">
        <v>6831</v>
      </c>
      <c r="E35" s="5" t="s">
        <v>150</v>
      </c>
      <c r="F35" s="72">
        <v>0</v>
      </c>
      <c r="G35" s="72">
        <v>0</v>
      </c>
      <c r="H35" s="72">
        <v>0</v>
      </c>
      <c r="I35" s="73">
        <v>0</v>
      </c>
      <c r="J35" s="73">
        <v>0</v>
      </c>
      <c r="K35" s="73">
        <v>0</v>
      </c>
    </row>
    <row r="36" spans="1:11" x14ac:dyDescent="0.25">
      <c r="A36" s="12">
        <v>7</v>
      </c>
      <c r="B36" s="5"/>
      <c r="C36" s="6"/>
      <c r="D36" s="6"/>
      <c r="E36" s="8" t="s">
        <v>21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</row>
    <row r="37" spans="1:11" ht="30.75" customHeight="1" x14ac:dyDescent="0.25">
      <c r="A37" s="5"/>
      <c r="B37" s="5">
        <v>72</v>
      </c>
      <c r="C37" s="6"/>
      <c r="D37" s="6"/>
      <c r="E37" s="20" t="s">
        <v>22</v>
      </c>
      <c r="F37" s="72">
        <v>0</v>
      </c>
      <c r="G37" s="72">
        <v>0</v>
      </c>
      <c r="H37" s="72">
        <v>0</v>
      </c>
      <c r="I37" s="73">
        <v>0</v>
      </c>
      <c r="J37" s="73">
        <v>0</v>
      </c>
      <c r="K37" s="73">
        <v>0</v>
      </c>
    </row>
    <row r="38" spans="1:11" x14ac:dyDescent="0.25">
      <c r="A38" s="5"/>
      <c r="B38" s="5"/>
      <c r="C38" s="5">
        <v>722</v>
      </c>
      <c r="D38" s="5"/>
      <c r="E38" s="20" t="s">
        <v>148</v>
      </c>
      <c r="F38" s="72">
        <v>0</v>
      </c>
      <c r="G38" s="72">
        <v>0</v>
      </c>
      <c r="H38" s="72">
        <v>0</v>
      </c>
      <c r="I38" s="73">
        <v>0</v>
      </c>
      <c r="J38" s="73">
        <v>0</v>
      </c>
      <c r="K38" s="73">
        <v>0</v>
      </c>
    </row>
    <row r="39" spans="1:11" x14ac:dyDescent="0.25">
      <c r="A39" s="5"/>
      <c r="B39" s="5"/>
      <c r="C39" s="5"/>
      <c r="D39" s="5">
        <v>7222</v>
      </c>
      <c r="E39" s="20" t="s">
        <v>139</v>
      </c>
      <c r="F39" s="72">
        <v>0</v>
      </c>
      <c r="G39" s="72">
        <v>0</v>
      </c>
      <c r="H39" s="72">
        <v>0</v>
      </c>
      <c r="I39" s="73">
        <v>0</v>
      </c>
      <c r="J39" s="73">
        <v>0</v>
      </c>
      <c r="K39" s="73">
        <v>0</v>
      </c>
    </row>
    <row r="40" spans="1:11" x14ac:dyDescent="0.25">
      <c r="A40" s="5"/>
      <c r="B40" s="5"/>
      <c r="C40" s="5"/>
      <c r="D40" s="5">
        <v>7225</v>
      </c>
      <c r="E40" s="20" t="s">
        <v>141</v>
      </c>
      <c r="F40" s="72">
        <v>0</v>
      </c>
      <c r="G40" s="72">
        <v>0</v>
      </c>
      <c r="H40" s="72">
        <v>0</v>
      </c>
      <c r="I40" s="73">
        <v>0</v>
      </c>
      <c r="J40" s="73">
        <v>0</v>
      </c>
      <c r="K40" s="73">
        <v>0</v>
      </c>
    </row>
    <row r="41" spans="1:11" ht="18" x14ac:dyDescent="0.25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1:11" ht="36.75" customHeight="1" x14ac:dyDescent="0.25">
      <c r="A42" s="170" t="s">
        <v>8</v>
      </c>
      <c r="B42" s="171"/>
      <c r="C42" s="171"/>
      <c r="D42" s="171"/>
      <c r="E42" s="172"/>
      <c r="F42" s="92" t="s">
        <v>208</v>
      </c>
      <c r="G42" s="92" t="s">
        <v>205</v>
      </c>
      <c r="H42" s="92" t="s">
        <v>209</v>
      </c>
      <c r="I42" s="92" t="s">
        <v>218</v>
      </c>
      <c r="J42" s="92" t="s">
        <v>23</v>
      </c>
      <c r="K42" s="92" t="s">
        <v>49</v>
      </c>
    </row>
    <row r="43" spans="1:11" x14ac:dyDescent="0.25">
      <c r="A43" s="167">
        <v>1</v>
      </c>
      <c r="B43" s="168"/>
      <c r="C43" s="168"/>
      <c r="D43" s="168"/>
      <c r="E43" s="169"/>
      <c r="F43" s="31">
        <v>2</v>
      </c>
      <c r="G43" s="31">
        <v>3</v>
      </c>
      <c r="H43" s="31">
        <v>4</v>
      </c>
      <c r="I43" s="31">
        <v>5</v>
      </c>
      <c r="J43" s="31" t="s">
        <v>36</v>
      </c>
      <c r="K43" s="31" t="s">
        <v>37</v>
      </c>
    </row>
    <row r="44" spans="1:11" x14ac:dyDescent="0.25">
      <c r="A44" s="4"/>
      <c r="B44" s="4"/>
      <c r="C44" s="4"/>
      <c r="D44" s="4"/>
      <c r="E44" s="4" t="s">
        <v>47</v>
      </c>
      <c r="F44" s="94">
        <f>F45+F97</f>
        <v>346231.99</v>
      </c>
      <c r="G44" s="94">
        <f t="shared" ref="G44:H44" si="5">G45+G97</f>
        <v>941900</v>
      </c>
      <c r="H44" s="94">
        <f t="shared" si="5"/>
        <v>941900</v>
      </c>
      <c r="I44" s="94">
        <f t="shared" ref="I44" si="6">I45+I97</f>
        <v>504613.68</v>
      </c>
      <c r="J44" s="77">
        <f>I44/F44*100</f>
        <v>145.74438370065113</v>
      </c>
      <c r="K44" s="77">
        <f>I44/H44*100</f>
        <v>53.574018473298644</v>
      </c>
    </row>
    <row r="45" spans="1:11" x14ac:dyDescent="0.25">
      <c r="A45" s="4">
        <v>3</v>
      </c>
      <c r="B45" s="4"/>
      <c r="C45" s="4"/>
      <c r="D45" s="4"/>
      <c r="E45" s="4" t="s">
        <v>4</v>
      </c>
      <c r="F45" s="94">
        <v>325556.11</v>
      </c>
      <c r="G45" s="94">
        <v>914900</v>
      </c>
      <c r="H45" s="94">
        <v>914900</v>
      </c>
      <c r="I45" s="96">
        <v>487453.05</v>
      </c>
      <c r="J45" s="77">
        <f t="shared" ref="J45:J107" si="7">I45/F45*100</f>
        <v>149.72935080223192</v>
      </c>
      <c r="K45" s="77">
        <f t="shared" ref="K45:K103" si="8">I45/H45*100</f>
        <v>53.279380260137721</v>
      </c>
    </row>
    <row r="46" spans="1:11" x14ac:dyDescent="0.25">
      <c r="A46" s="4"/>
      <c r="B46" s="4">
        <v>31</v>
      </c>
      <c r="C46" s="8"/>
      <c r="D46" s="8"/>
      <c r="E46" s="8" t="s">
        <v>5</v>
      </c>
      <c r="F46" s="72">
        <v>195217.93</v>
      </c>
      <c r="G46" s="72">
        <v>548500</v>
      </c>
      <c r="H46" s="72">
        <v>548500</v>
      </c>
      <c r="I46" s="73">
        <v>266561.8</v>
      </c>
      <c r="J46" s="77">
        <f t="shared" si="7"/>
        <v>136.54575683698727</v>
      </c>
      <c r="K46" s="77">
        <f t="shared" si="8"/>
        <v>48.598322698268007</v>
      </c>
    </row>
    <row r="47" spans="1:11" x14ac:dyDescent="0.25">
      <c r="A47" s="5"/>
      <c r="B47" s="5"/>
      <c r="C47" s="5">
        <v>311</v>
      </c>
      <c r="D47" s="5"/>
      <c r="E47" s="5" t="s">
        <v>32</v>
      </c>
      <c r="F47" s="72">
        <v>155419.4</v>
      </c>
      <c r="G47" s="72">
        <v>0</v>
      </c>
      <c r="H47" s="72">
        <v>0</v>
      </c>
      <c r="I47" s="73">
        <v>211154.92</v>
      </c>
      <c r="J47" s="77">
        <f t="shared" si="7"/>
        <v>135.86136608428549</v>
      </c>
      <c r="K47" s="73">
        <v>0</v>
      </c>
    </row>
    <row r="48" spans="1:11" x14ac:dyDescent="0.25">
      <c r="A48" s="5"/>
      <c r="B48" s="5"/>
      <c r="C48" s="5"/>
      <c r="D48" s="5">
        <v>3111</v>
      </c>
      <c r="E48" s="5" t="s">
        <v>33</v>
      </c>
      <c r="F48" s="72">
        <v>155419.4</v>
      </c>
      <c r="G48" s="72">
        <v>0</v>
      </c>
      <c r="H48" s="72">
        <v>0</v>
      </c>
      <c r="I48" s="73">
        <v>211154.92</v>
      </c>
      <c r="J48" s="77">
        <f t="shared" si="7"/>
        <v>135.86136608428549</v>
      </c>
      <c r="K48" s="73">
        <v>0</v>
      </c>
    </row>
    <row r="49" spans="1:11" x14ac:dyDescent="0.25">
      <c r="A49" s="5"/>
      <c r="B49" s="5"/>
      <c r="C49" s="5"/>
      <c r="D49" s="5">
        <v>3114</v>
      </c>
      <c r="E49" s="5" t="s">
        <v>203</v>
      </c>
      <c r="F49" s="72">
        <v>0</v>
      </c>
      <c r="G49" s="72">
        <v>0</v>
      </c>
      <c r="H49" s="72">
        <v>0</v>
      </c>
      <c r="I49" s="73">
        <v>0</v>
      </c>
      <c r="J49" s="73">
        <v>0</v>
      </c>
      <c r="K49" s="73">
        <v>0</v>
      </c>
    </row>
    <row r="50" spans="1:11" x14ac:dyDescent="0.25">
      <c r="A50" s="5"/>
      <c r="B50" s="5"/>
      <c r="C50" s="5">
        <v>312</v>
      </c>
      <c r="D50" s="5"/>
      <c r="E50" s="5" t="s">
        <v>94</v>
      </c>
      <c r="F50" s="72">
        <v>15795.58</v>
      </c>
      <c r="G50" s="72">
        <v>0</v>
      </c>
      <c r="H50" s="72">
        <v>0</v>
      </c>
      <c r="I50" s="73">
        <v>21032.47</v>
      </c>
      <c r="J50" s="77">
        <f t="shared" si="7"/>
        <v>133.15414818575832</v>
      </c>
      <c r="K50" s="73">
        <v>0</v>
      </c>
    </row>
    <row r="51" spans="1:11" x14ac:dyDescent="0.25">
      <c r="A51" s="5"/>
      <c r="B51" s="5"/>
      <c r="C51" s="5"/>
      <c r="D51" s="5">
        <v>3121</v>
      </c>
      <c r="E51" s="5" t="s">
        <v>94</v>
      </c>
      <c r="F51" s="72">
        <v>0</v>
      </c>
      <c r="G51" s="72">
        <v>0</v>
      </c>
      <c r="H51" s="72">
        <v>0</v>
      </c>
      <c r="I51" s="73">
        <v>0</v>
      </c>
      <c r="J51" s="73">
        <v>0</v>
      </c>
      <c r="K51" s="73">
        <v>0</v>
      </c>
    </row>
    <row r="52" spans="1:11" x14ac:dyDescent="0.25">
      <c r="A52" s="5"/>
      <c r="B52" s="5"/>
      <c r="C52" s="5">
        <v>313</v>
      </c>
      <c r="D52" s="5"/>
      <c r="E52" s="5" t="s">
        <v>95</v>
      </c>
      <c r="F52" s="72">
        <v>24022.95</v>
      </c>
      <c r="G52" s="72">
        <v>0</v>
      </c>
      <c r="H52" s="72">
        <v>0</v>
      </c>
      <c r="I52" s="73">
        <v>34374.410000000003</v>
      </c>
      <c r="J52" s="77">
        <f t="shared" si="7"/>
        <v>143.08987863688682</v>
      </c>
      <c r="K52" s="73">
        <v>0</v>
      </c>
    </row>
    <row r="53" spans="1:11" x14ac:dyDescent="0.25">
      <c r="A53" s="5"/>
      <c r="B53" s="5"/>
      <c r="C53" s="5"/>
      <c r="D53" s="5">
        <v>3132</v>
      </c>
      <c r="E53" s="5" t="s">
        <v>96</v>
      </c>
      <c r="F53" s="72">
        <v>24002.95</v>
      </c>
      <c r="G53" s="72">
        <v>0</v>
      </c>
      <c r="H53" s="72">
        <v>0</v>
      </c>
      <c r="I53" s="73">
        <v>34374.410000000003</v>
      </c>
      <c r="J53" s="77">
        <f t="shared" si="7"/>
        <v>143.20910554744313</v>
      </c>
      <c r="K53" s="73">
        <v>0</v>
      </c>
    </row>
    <row r="54" spans="1:11" x14ac:dyDescent="0.25">
      <c r="A54" s="5"/>
      <c r="B54" s="12">
        <v>32</v>
      </c>
      <c r="C54" s="6"/>
      <c r="D54" s="6"/>
      <c r="E54" s="5" t="s">
        <v>13</v>
      </c>
      <c r="F54" s="72">
        <v>129832.08</v>
      </c>
      <c r="G54" s="72">
        <v>364800</v>
      </c>
      <c r="H54" s="72">
        <v>364800</v>
      </c>
      <c r="I54" s="73">
        <v>220109.1</v>
      </c>
      <c r="J54" s="77">
        <f t="shared" si="7"/>
        <v>169.53367765501409</v>
      </c>
      <c r="K54" s="77">
        <f t="shared" si="8"/>
        <v>60.33692434210527</v>
      </c>
    </row>
    <row r="55" spans="1:11" x14ac:dyDescent="0.25">
      <c r="A55" s="5"/>
      <c r="B55" s="5"/>
      <c r="C55" s="5">
        <v>321</v>
      </c>
      <c r="D55" s="5"/>
      <c r="E55" s="5" t="s">
        <v>34</v>
      </c>
      <c r="F55" s="72">
        <v>3551.8</v>
      </c>
      <c r="G55" s="72">
        <v>0</v>
      </c>
      <c r="H55" s="72">
        <v>0</v>
      </c>
      <c r="I55" s="73">
        <v>4971.8900000000003</v>
      </c>
      <c r="J55" s="77">
        <f t="shared" si="7"/>
        <v>139.98226251478124</v>
      </c>
      <c r="K55" s="73">
        <v>0</v>
      </c>
    </row>
    <row r="56" spans="1:11" x14ac:dyDescent="0.25">
      <c r="A56" s="5"/>
      <c r="B56" s="12"/>
      <c r="C56" s="5"/>
      <c r="D56" s="5">
        <v>3211</v>
      </c>
      <c r="E56" s="20" t="s">
        <v>35</v>
      </c>
      <c r="F56" s="72">
        <v>0</v>
      </c>
      <c r="G56" s="72">
        <v>0</v>
      </c>
      <c r="H56" s="72">
        <v>0</v>
      </c>
      <c r="I56" s="73">
        <v>1202.6300000000001</v>
      </c>
      <c r="J56" s="73">
        <v>0</v>
      </c>
      <c r="K56" s="73">
        <v>0</v>
      </c>
    </row>
    <row r="57" spans="1:11" ht="25.5" x14ac:dyDescent="0.25">
      <c r="A57" s="5"/>
      <c r="B57" s="12"/>
      <c r="C57" s="5"/>
      <c r="D57" s="5">
        <v>3212</v>
      </c>
      <c r="E57" s="20" t="s">
        <v>97</v>
      </c>
      <c r="F57" s="72">
        <v>2935.8</v>
      </c>
      <c r="G57" s="72">
        <v>0</v>
      </c>
      <c r="H57" s="72">
        <v>0</v>
      </c>
      <c r="I57" s="73">
        <v>3203.76</v>
      </c>
      <c r="J57" s="77">
        <f t="shared" si="7"/>
        <v>109.12732474964236</v>
      </c>
      <c r="K57" s="73">
        <v>0</v>
      </c>
    </row>
    <row r="58" spans="1:11" x14ac:dyDescent="0.25">
      <c r="A58" s="5"/>
      <c r="B58" s="12"/>
      <c r="C58" s="5"/>
      <c r="D58" s="5">
        <v>3213</v>
      </c>
      <c r="E58" s="20" t="s">
        <v>98</v>
      </c>
      <c r="F58" s="72">
        <v>365</v>
      </c>
      <c r="G58" s="72">
        <v>0</v>
      </c>
      <c r="H58" s="72">
        <v>0</v>
      </c>
      <c r="I58" s="73">
        <v>362.5</v>
      </c>
      <c r="J58" s="77">
        <f t="shared" si="7"/>
        <v>99.315068493150676</v>
      </c>
      <c r="K58" s="73">
        <v>0</v>
      </c>
    </row>
    <row r="59" spans="1:11" x14ac:dyDescent="0.25">
      <c r="A59" s="5"/>
      <c r="B59" s="5"/>
      <c r="C59" s="6"/>
      <c r="D59" s="6">
        <v>3214</v>
      </c>
      <c r="E59" s="6" t="s">
        <v>99</v>
      </c>
      <c r="F59" s="72">
        <v>251</v>
      </c>
      <c r="G59" s="72">
        <v>0</v>
      </c>
      <c r="H59" s="72">
        <v>0</v>
      </c>
      <c r="I59" s="73">
        <v>203</v>
      </c>
      <c r="J59" s="77">
        <f t="shared" si="7"/>
        <v>80.876494023904371</v>
      </c>
      <c r="K59" s="73">
        <v>0</v>
      </c>
    </row>
    <row r="60" spans="1:11" x14ac:dyDescent="0.25">
      <c r="A60" s="5"/>
      <c r="B60" s="5"/>
      <c r="C60" s="5">
        <v>322</v>
      </c>
      <c r="D60" s="5"/>
      <c r="E60" s="5" t="s">
        <v>100</v>
      </c>
      <c r="F60" s="72">
        <v>16898.07</v>
      </c>
      <c r="G60" s="72">
        <v>0</v>
      </c>
      <c r="H60" s="72">
        <v>0</v>
      </c>
      <c r="I60" s="73">
        <v>19307.48</v>
      </c>
      <c r="J60" s="77">
        <f t="shared" si="7"/>
        <v>114.25849224201343</v>
      </c>
      <c r="K60" s="73">
        <v>0</v>
      </c>
    </row>
    <row r="61" spans="1:11" x14ac:dyDescent="0.25">
      <c r="A61" s="5"/>
      <c r="B61" s="12"/>
      <c r="C61" s="5"/>
      <c r="D61" s="5">
        <v>3221</v>
      </c>
      <c r="E61" s="20" t="s">
        <v>101</v>
      </c>
      <c r="F61" s="72">
        <v>1733.29</v>
      </c>
      <c r="G61" s="72">
        <v>0</v>
      </c>
      <c r="H61" s="72">
        <v>0</v>
      </c>
      <c r="I61" s="73">
        <v>2567.85</v>
      </c>
      <c r="J61" s="77">
        <f t="shared" si="7"/>
        <v>148.14889603009306</v>
      </c>
      <c r="K61" s="73">
        <v>0</v>
      </c>
    </row>
    <row r="62" spans="1:11" x14ac:dyDescent="0.25">
      <c r="A62" s="5"/>
      <c r="B62" s="12"/>
      <c r="C62" s="5"/>
      <c r="D62" s="5">
        <v>3222</v>
      </c>
      <c r="E62" s="20" t="s">
        <v>102</v>
      </c>
      <c r="F62" s="72">
        <v>3580.56</v>
      </c>
      <c r="G62" s="72">
        <v>0</v>
      </c>
      <c r="H62" s="72">
        <v>0</v>
      </c>
      <c r="I62" s="73">
        <v>4006.04</v>
      </c>
      <c r="J62" s="77">
        <f t="shared" si="7"/>
        <v>111.88305739884264</v>
      </c>
      <c r="K62" s="73">
        <v>0</v>
      </c>
    </row>
    <row r="63" spans="1:11" x14ac:dyDescent="0.25">
      <c r="A63" s="5"/>
      <c r="B63" s="12"/>
      <c r="C63" s="5"/>
      <c r="D63" s="5">
        <v>3223</v>
      </c>
      <c r="E63" s="20" t="s">
        <v>103</v>
      </c>
      <c r="F63" s="72">
        <v>8926.2199999999993</v>
      </c>
      <c r="G63" s="72">
        <v>0</v>
      </c>
      <c r="H63" s="72">
        <v>0</v>
      </c>
      <c r="I63" s="73">
        <v>9355.5499999999993</v>
      </c>
      <c r="J63" s="77">
        <f t="shared" si="7"/>
        <v>104.80976269910443</v>
      </c>
      <c r="K63" s="73">
        <v>0</v>
      </c>
    </row>
    <row r="64" spans="1:11" x14ac:dyDescent="0.25">
      <c r="A64" s="5"/>
      <c r="B64" s="5"/>
      <c r="C64" s="6"/>
      <c r="D64" s="6">
        <v>3224</v>
      </c>
      <c r="E64" s="6" t="s">
        <v>104</v>
      </c>
      <c r="F64" s="72">
        <v>1455.66</v>
      </c>
      <c r="G64" s="72">
        <v>0</v>
      </c>
      <c r="H64" s="72">
        <v>0</v>
      </c>
      <c r="I64" s="73">
        <v>1538.15</v>
      </c>
      <c r="J64" s="77">
        <f t="shared" si="7"/>
        <v>105.66684527980435</v>
      </c>
      <c r="K64" s="73">
        <v>0</v>
      </c>
    </row>
    <row r="65" spans="1:11" x14ac:dyDescent="0.25">
      <c r="A65" s="5"/>
      <c r="B65" s="12"/>
      <c r="C65" s="5"/>
      <c r="D65" s="5">
        <v>3225</v>
      </c>
      <c r="E65" s="20" t="s">
        <v>105</v>
      </c>
      <c r="F65" s="72">
        <v>1202.3399999999999</v>
      </c>
      <c r="G65" s="72">
        <v>0</v>
      </c>
      <c r="H65" s="72">
        <v>0</v>
      </c>
      <c r="I65" s="73">
        <v>1839.89</v>
      </c>
      <c r="J65" s="73">
        <v>0</v>
      </c>
      <c r="K65" s="73">
        <v>0</v>
      </c>
    </row>
    <row r="66" spans="1:11" x14ac:dyDescent="0.25">
      <c r="A66" s="5"/>
      <c r="B66" s="5"/>
      <c r="C66" s="6"/>
      <c r="D66" s="6">
        <v>3227</v>
      </c>
      <c r="E66" s="6" t="s">
        <v>106</v>
      </c>
      <c r="F66" s="72">
        <v>0</v>
      </c>
      <c r="G66" s="72">
        <v>0</v>
      </c>
      <c r="H66" s="72">
        <v>0</v>
      </c>
      <c r="I66" s="73">
        <v>0</v>
      </c>
      <c r="J66" s="73">
        <v>0</v>
      </c>
      <c r="K66" s="73">
        <v>0</v>
      </c>
    </row>
    <row r="67" spans="1:11" x14ac:dyDescent="0.25">
      <c r="A67" s="5"/>
      <c r="B67" s="5"/>
      <c r="C67" s="5">
        <v>323</v>
      </c>
      <c r="D67" s="5"/>
      <c r="E67" s="5" t="s">
        <v>107</v>
      </c>
      <c r="F67" s="72">
        <v>106932.19</v>
      </c>
      <c r="G67" s="72">
        <v>0</v>
      </c>
      <c r="H67" s="72">
        <v>0</v>
      </c>
      <c r="I67" s="73">
        <v>185445.32</v>
      </c>
      <c r="J67" s="77">
        <f t="shared" si="7"/>
        <v>173.42328816046879</v>
      </c>
      <c r="K67" s="73">
        <v>0</v>
      </c>
    </row>
    <row r="68" spans="1:11" x14ac:dyDescent="0.25">
      <c r="A68" s="5"/>
      <c r="B68" s="12"/>
      <c r="C68" s="5"/>
      <c r="D68" s="5">
        <v>3231</v>
      </c>
      <c r="E68" s="20" t="s">
        <v>108</v>
      </c>
      <c r="F68" s="72">
        <v>3910.88</v>
      </c>
      <c r="G68" s="72">
        <v>0</v>
      </c>
      <c r="H68" s="72">
        <v>0</v>
      </c>
      <c r="I68" s="73">
        <v>8276.82</v>
      </c>
      <c r="J68" s="77">
        <f t="shared" si="7"/>
        <v>211.63574438489547</v>
      </c>
      <c r="K68" s="73">
        <v>0</v>
      </c>
    </row>
    <row r="69" spans="1:11" x14ac:dyDescent="0.25">
      <c r="A69" s="5"/>
      <c r="B69" s="12"/>
      <c r="C69" s="5"/>
      <c r="D69" s="5">
        <v>3232</v>
      </c>
      <c r="E69" s="20" t="s">
        <v>109</v>
      </c>
      <c r="F69" s="72">
        <v>1349.74</v>
      </c>
      <c r="G69" s="72">
        <v>0</v>
      </c>
      <c r="H69" s="72">
        <v>0</v>
      </c>
      <c r="I69" s="73">
        <v>9834.5</v>
      </c>
      <c r="J69" s="77">
        <f t="shared" si="7"/>
        <v>728.62180864462789</v>
      </c>
      <c r="K69" s="73">
        <v>0</v>
      </c>
    </row>
    <row r="70" spans="1:11" x14ac:dyDescent="0.25">
      <c r="A70" s="5"/>
      <c r="B70" s="12"/>
      <c r="C70" s="5"/>
      <c r="D70" s="5">
        <v>3233</v>
      </c>
      <c r="E70" s="20" t="s">
        <v>110</v>
      </c>
      <c r="F70" s="72">
        <v>13055.19</v>
      </c>
      <c r="G70" s="72">
        <v>0</v>
      </c>
      <c r="H70" s="72">
        <v>0</v>
      </c>
      <c r="I70" s="73">
        <v>9802.1200000000008</v>
      </c>
      <c r="J70" s="77">
        <f t="shared" si="7"/>
        <v>75.082170385877191</v>
      </c>
      <c r="K70" s="73">
        <v>0</v>
      </c>
    </row>
    <row r="71" spans="1:11" x14ac:dyDescent="0.25">
      <c r="A71" s="5"/>
      <c r="B71" s="12"/>
      <c r="C71" s="5"/>
      <c r="D71" s="5">
        <v>3234</v>
      </c>
      <c r="E71" s="20" t="s">
        <v>116</v>
      </c>
      <c r="F71" s="72">
        <v>2241.7399999999998</v>
      </c>
      <c r="G71" s="72">
        <v>0</v>
      </c>
      <c r="H71" s="72">
        <v>0</v>
      </c>
      <c r="I71" s="73">
        <v>2493.69</v>
      </c>
      <c r="J71" s="77">
        <f t="shared" si="7"/>
        <v>111.23903753334466</v>
      </c>
      <c r="K71" s="73">
        <v>0</v>
      </c>
    </row>
    <row r="72" spans="1:11" x14ac:dyDescent="0.25">
      <c r="A72" s="5"/>
      <c r="B72" s="12"/>
      <c r="C72" s="5"/>
      <c r="D72" s="5">
        <v>3235</v>
      </c>
      <c r="E72" s="20" t="s">
        <v>115</v>
      </c>
      <c r="F72" s="72">
        <v>7203.54</v>
      </c>
      <c r="G72" s="72">
        <v>0</v>
      </c>
      <c r="H72" s="72">
        <v>0</v>
      </c>
      <c r="I72" s="73">
        <v>3697.43</v>
      </c>
      <c r="J72" s="77">
        <f t="shared" si="7"/>
        <v>51.327958198330258</v>
      </c>
      <c r="K72" s="73">
        <v>0</v>
      </c>
    </row>
    <row r="73" spans="1:11" x14ac:dyDescent="0.25">
      <c r="A73" s="5"/>
      <c r="B73" s="12"/>
      <c r="C73" s="5"/>
      <c r="D73" s="5">
        <v>3236</v>
      </c>
      <c r="E73" s="20" t="s">
        <v>114</v>
      </c>
      <c r="F73" s="72">
        <v>418.8</v>
      </c>
      <c r="G73" s="72">
        <v>0</v>
      </c>
      <c r="H73" s="72">
        <v>0</v>
      </c>
      <c r="I73" s="73">
        <v>27.1</v>
      </c>
      <c r="J73" s="77">
        <f t="shared" si="7"/>
        <v>6.4708691499522448</v>
      </c>
      <c r="K73" s="73">
        <v>0</v>
      </c>
    </row>
    <row r="74" spans="1:11" x14ac:dyDescent="0.25">
      <c r="A74" s="5"/>
      <c r="B74" s="12"/>
      <c r="C74" s="5"/>
      <c r="D74" s="5">
        <v>3237</v>
      </c>
      <c r="E74" s="20" t="s">
        <v>113</v>
      </c>
      <c r="F74" s="72">
        <v>65576.179999999993</v>
      </c>
      <c r="G74" s="72">
        <v>0</v>
      </c>
      <c r="H74" s="72">
        <v>0</v>
      </c>
      <c r="I74" s="73">
        <v>135567.73000000001</v>
      </c>
      <c r="J74" s="77">
        <f t="shared" si="7"/>
        <v>206.73319183886591</v>
      </c>
      <c r="K74" s="73">
        <v>0</v>
      </c>
    </row>
    <row r="75" spans="1:11" x14ac:dyDescent="0.25">
      <c r="A75" s="5"/>
      <c r="B75" s="12"/>
      <c r="C75" s="5"/>
      <c r="D75" s="5">
        <v>3238</v>
      </c>
      <c r="E75" s="20" t="s">
        <v>112</v>
      </c>
      <c r="F75" s="72">
        <v>1869.05</v>
      </c>
      <c r="G75" s="72">
        <v>0</v>
      </c>
      <c r="H75" s="72">
        <v>0</v>
      </c>
      <c r="I75" s="73">
        <v>2679.31</v>
      </c>
      <c r="J75" s="77">
        <f t="shared" si="7"/>
        <v>143.35143522110164</v>
      </c>
      <c r="K75" s="73">
        <v>0</v>
      </c>
    </row>
    <row r="76" spans="1:11" x14ac:dyDescent="0.25">
      <c r="A76" s="5"/>
      <c r="B76" s="12"/>
      <c r="C76" s="5"/>
      <c r="D76" s="5">
        <v>3239</v>
      </c>
      <c r="E76" s="20" t="s">
        <v>111</v>
      </c>
      <c r="F76" s="72">
        <v>11307.07</v>
      </c>
      <c r="G76" s="72">
        <v>0</v>
      </c>
      <c r="H76" s="72">
        <v>0</v>
      </c>
      <c r="I76" s="73">
        <v>13066.62</v>
      </c>
      <c r="J76" s="77">
        <f t="shared" si="7"/>
        <v>115.56150267045311</v>
      </c>
      <c r="K76" s="73">
        <v>0</v>
      </c>
    </row>
    <row r="77" spans="1:11" x14ac:dyDescent="0.25">
      <c r="A77" s="5"/>
      <c r="B77" s="12"/>
      <c r="C77" s="5">
        <v>324</v>
      </c>
      <c r="D77" s="5"/>
      <c r="E77" s="20" t="s">
        <v>117</v>
      </c>
      <c r="F77" s="72">
        <v>0</v>
      </c>
      <c r="G77" s="72">
        <v>0</v>
      </c>
      <c r="H77" s="72">
        <v>0</v>
      </c>
      <c r="I77" s="73">
        <v>911.99</v>
      </c>
      <c r="J77" s="73">
        <v>0</v>
      </c>
      <c r="K77" s="73">
        <v>0</v>
      </c>
    </row>
    <row r="78" spans="1:11" x14ac:dyDescent="0.25">
      <c r="A78" s="5"/>
      <c r="B78" s="12"/>
      <c r="C78" s="5"/>
      <c r="D78" s="5">
        <v>3241</v>
      </c>
      <c r="E78" s="20" t="s">
        <v>117</v>
      </c>
      <c r="F78" s="72">
        <v>0</v>
      </c>
      <c r="G78" s="72">
        <v>0</v>
      </c>
      <c r="H78" s="72">
        <v>0</v>
      </c>
      <c r="I78" s="73">
        <v>911.99</v>
      </c>
      <c r="J78" s="73">
        <v>0</v>
      </c>
      <c r="K78" s="73">
        <v>0</v>
      </c>
    </row>
    <row r="79" spans="1:11" x14ac:dyDescent="0.25">
      <c r="A79" s="5"/>
      <c r="B79" s="12"/>
      <c r="C79" s="5">
        <v>329</v>
      </c>
      <c r="D79" s="5"/>
      <c r="E79" s="20" t="s">
        <v>118</v>
      </c>
      <c r="F79" s="72">
        <v>2450.02</v>
      </c>
      <c r="G79" s="72">
        <v>0</v>
      </c>
      <c r="H79" s="72">
        <v>0</v>
      </c>
      <c r="I79" s="73">
        <v>9473.0300000000007</v>
      </c>
      <c r="J79" s="77">
        <f t="shared" si="7"/>
        <v>386.6511293785357</v>
      </c>
      <c r="K79" s="73">
        <v>0</v>
      </c>
    </row>
    <row r="80" spans="1:11" ht="25.5" x14ac:dyDescent="0.25">
      <c r="A80" s="5"/>
      <c r="B80" s="12"/>
      <c r="C80" s="5"/>
      <c r="D80" s="5">
        <v>3291</v>
      </c>
      <c r="E80" s="20" t="s">
        <v>119</v>
      </c>
      <c r="F80" s="72">
        <v>778.05</v>
      </c>
      <c r="G80" s="72">
        <v>0</v>
      </c>
      <c r="H80" s="72">
        <v>0</v>
      </c>
      <c r="I80" s="73">
        <v>773.07</v>
      </c>
      <c r="J80" s="77">
        <f t="shared" si="7"/>
        <v>99.359938307306734</v>
      </c>
      <c r="K80" s="73">
        <v>0</v>
      </c>
    </row>
    <row r="81" spans="1:11" x14ac:dyDescent="0.25">
      <c r="A81" s="5"/>
      <c r="B81" s="12"/>
      <c r="C81" s="5"/>
      <c r="D81" s="5">
        <v>3292</v>
      </c>
      <c r="E81" s="20" t="s">
        <v>120</v>
      </c>
      <c r="F81" s="72">
        <v>1372.42</v>
      </c>
      <c r="G81" s="72">
        <v>0</v>
      </c>
      <c r="H81" s="72">
        <v>0</v>
      </c>
      <c r="I81" s="73">
        <v>2123.64</v>
      </c>
      <c r="J81" s="77">
        <f t="shared" si="7"/>
        <v>154.73688812462655</v>
      </c>
      <c r="K81" s="73">
        <v>0</v>
      </c>
    </row>
    <row r="82" spans="1:11" x14ac:dyDescent="0.25">
      <c r="A82" s="5"/>
      <c r="B82" s="12"/>
      <c r="C82" s="5"/>
      <c r="D82" s="5">
        <v>3293</v>
      </c>
      <c r="E82" s="20" t="s">
        <v>121</v>
      </c>
      <c r="F82" s="72">
        <v>265.35000000000002</v>
      </c>
      <c r="G82" s="72">
        <v>0</v>
      </c>
      <c r="H82" s="72">
        <v>0</v>
      </c>
      <c r="I82" s="73">
        <v>5660.58</v>
      </c>
      <c r="J82" s="77">
        <f t="shared" si="7"/>
        <v>2133.2504239683435</v>
      </c>
      <c r="K82" s="73">
        <v>0</v>
      </c>
    </row>
    <row r="83" spans="1:11" x14ac:dyDescent="0.25">
      <c r="A83" s="5"/>
      <c r="B83" s="12"/>
      <c r="C83" s="5"/>
      <c r="D83" s="5">
        <v>3294</v>
      </c>
      <c r="E83" s="20" t="s">
        <v>122</v>
      </c>
      <c r="F83" s="72">
        <v>0</v>
      </c>
      <c r="G83" s="72">
        <v>0</v>
      </c>
      <c r="H83" s="72">
        <v>0</v>
      </c>
      <c r="I83" s="73">
        <v>0</v>
      </c>
      <c r="J83" s="73">
        <v>0</v>
      </c>
      <c r="K83" s="73">
        <v>0</v>
      </c>
    </row>
    <row r="84" spans="1:11" x14ac:dyDescent="0.25">
      <c r="A84" s="5"/>
      <c r="B84" s="12"/>
      <c r="C84" s="5"/>
      <c r="D84" s="5">
        <v>3295</v>
      </c>
      <c r="E84" s="20" t="s">
        <v>123</v>
      </c>
      <c r="F84" s="72">
        <v>34.200000000000003</v>
      </c>
      <c r="G84" s="72">
        <v>0</v>
      </c>
      <c r="H84" s="72">
        <v>0</v>
      </c>
      <c r="I84" s="73">
        <v>190</v>
      </c>
      <c r="J84" s="77">
        <f t="shared" si="7"/>
        <v>555.55555555555554</v>
      </c>
      <c r="K84" s="73">
        <v>0</v>
      </c>
    </row>
    <row r="85" spans="1:11" x14ac:dyDescent="0.25">
      <c r="A85" s="5"/>
      <c r="B85" s="12"/>
      <c r="C85" s="5"/>
      <c r="D85" s="5">
        <v>3299</v>
      </c>
      <c r="E85" s="20" t="s">
        <v>118</v>
      </c>
      <c r="F85" s="72">
        <v>0</v>
      </c>
      <c r="G85" s="72">
        <v>0</v>
      </c>
      <c r="H85" s="72">
        <v>0</v>
      </c>
      <c r="I85" s="73">
        <v>725.74</v>
      </c>
      <c r="J85" s="73">
        <v>0</v>
      </c>
      <c r="K85" s="73">
        <v>0</v>
      </c>
    </row>
    <row r="86" spans="1:11" x14ac:dyDescent="0.25">
      <c r="A86" s="5"/>
      <c r="B86" s="12">
        <v>34</v>
      </c>
      <c r="C86" s="5"/>
      <c r="D86" s="5"/>
      <c r="E86" s="20" t="s">
        <v>68</v>
      </c>
      <c r="F86" s="72">
        <v>506.1</v>
      </c>
      <c r="G86" s="72">
        <v>1600</v>
      </c>
      <c r="H86" s="72">
        <v>1600</v>
      </c>
      <c r="I86" s="73">
        <v>791.54</v>
      </c>
      <c r="J86" s="77">
        <f t="shared" si="7"/>
        <v>156.39992096423629</v>
      </c>
      <c r="K86" s="77">
        <f t="shared" si="8"/>
        <v>49.471249999999998</v>
      </c>
    </row>
    <row r="87" spans="1:11" x14ac:dyDescent="0.25">
      <c r="A87" s="5"/>
      <c r="B87" s="12"/>
      <c r="C87" s="5">
        <v>343</v>
      </c>
      <c r="D87" s="5"/>
      <c r="E87" s="20" t="s">
        <v>124</v>
      </c>
      <c r="F87" s="72">
        <v>501.75</v>
      </c>
      <c r="G87" s="72">
        <v>0</v>
      </c>
      <c r="H87" s="72">
        <v>0</v>
      </c>
      <c r="I87" s="73">
        <v>791.54</v>
      </c>
      <c r="J87" s="77">
        <f t="shared" si="7"/>
        <v>157.75585450921773</v>
      </c>
      <c r="K87" s="73">
        <v>0</v>
      </c>
    </row>
    <row r="88" spans="1:11" x14ac:dyDescent="0.25">
      <c r="A88" s="5"/>
      <c r="B88" s="12"/>
      <c r="C88" s="5"/>
      <c r="D88" s="5">
        <v>3431</v>
      </c>
      <c r="E88" s="20" t="s">
        <v>125</v>
      </c>
      <c r="F88" s="72">
        <v>3.77</v>
      </c>
      <c r="G88" s="72">
        <v>0</v>
      </c>
      <c r="H88" s="72">
        <v>0</v>
      </c>
      <c r="I88" s="73">
        <v>0</v>
      </c>
      <c r="J88" s="73">
        <v>0</v>
      </c>
      <c r="K88" s="73">
        <v>0</v>
      </c>
    </row>
    <row r="89" spans="1:11" ht="25.5" x14ac:dyDescent="0.25">
      <c r="A89" s="5"/>
      <c r="B89" s="12"/>
      <c r="C89" s="5"/>
      <c r="D89" s="5">
        <v>3432</v>
      </c>
      <c r="E89" s="20" t="s">
        <v>126</v>
      </c>
      <c r="F89" s="72">
        <v>0</v>
      </c>
      <c r="G89" s="72">
        <v>0</v>
      </c>
      <c r="H89" s="72">
        <v>0</v>
      </c>
      <c r="I89" s="73">
        <v>0</v>
      </c>
      <c r="J89" s="73">
        <v>0</v>
      </c>
      <c r="K89" s="73">
        <v>0</v>
      </c>
    </row>
    <row r="90" spans="1:11" x14ac:dyDescent="0.25">
      <c r="A90" s="5"/>
      <c r="B90" s="12"/>
      <c r="C90" s="5"/>
      <c r="D90" s="5">
        <v>3433</v>
      </c>
      <c r="E90" s="20" t="s">
        <v>127</v>
      </c>
      <c r="F90" s="72">
        <v>0</v>
      </c>
      <c r="G90" s="72">
        <v>0</v>
      </c>
      <c r="H90" s="72">
        <v>0</v>
      </c>
      <c r="I90" s="73">
        <v>0</v>
      </c>
      <c r="J90" s="73">
        <v>0</v>
      </c>
      <c r="K90" s="73">
        <v>0</v>
      </c>
    </row>
    <row r="91" spans="1:11" ht="25.5" x14ac:dyDescent="0.25">
      <c r="A91" s="5"/>
      <c r="B91" s="12">
        <v>37</v>
      </c>
      <c r="C91" s="5"/>
      <c r="D91" s="5"/>
      <c r="E91" s="20" t="s">
        <v>128</v>
      </c>
      <c r="F91" s="72">
        <v>150</v>
      </c>
      <c r="G91" s="72">
        <v>0</v>
      </c>
      <c r="H91" s="72">
        <v>0</v>
      </c>
      <c r="I91" s="73">
        <v>0</v>
      </c>
      <c r="J91" s="73">
        <v>0</v>
      </c>
      <c r="K91" s="73">
        <v>0</v>
      </c>
    </row>
    <row r="92" spans="1:11" ht="25.5" x14ac:dyDescent="0.25">
      <c r="A92" s="5"/>
      <c r="B92" s="12"/>
      <c r="C92" s="5">
        <v>372</v>
      </c>
      <c r="D92" s="5"/>
      <c r="E92" s="20" t="s">
        <v>129</v>
      </c>
      <c r="F92" s="72">
        <v>150</v>
      </c>
      <c r="G92" s="72">
        <v>0</v>
      </c>
      <c r="H92" s="72">
        <v>0</v>
      </c>
      <c r="I92" s="73">
        <v>0</v>
      </c>
      <c r="J92" s="73">
        <v>0</v>
      </c>
      <c r="K92" s="73">
        <v>0</v>
      </c>
    </row>
    <row r="93" spans="1:11" x14ac:dyDescent="0.25">
      <c r="A93" s="5"/>
      <c r="B93" s="12"/>
      <c r="C93" s="5"/>
      <c r="D93" s="5">
        <v>3721</v>
      </c>
      <c r="E93" s="20" t="s">
        <v>130</v>
      </c>
      <c r="F93" s="72">
        <v>150</v>
      </c>
      <c r="G93" s="72">
        <v>0</v>
      </c>
      <c r="H93" s="72">
        <v>0</v>
      </c>
      <c r="I93" s="73">
        <v>0</v>
      </c>
      <c r="J93" s="73">
        <v>0</v>
      </c>
      <c r="K93" s="73">
        <v>0</v>
      </c>
    </row>
    <row r="94" spans="1:11" ht="25.5" x14ac:dyDescent="0.25">
      <c r="A94" s="5"/>
      <c r="B94" s="12">
        <v>38</v>
      </c>
      <c r="C94" s="5"/>
      <c r="D94" s="5"/>
      <c r="E94" s="20" t="s">
        <v>204</v>
      </c>
      <c r="F94" s="72">
        <v>5751.49</v>
      </c>
      <c r="G94" s="72">
        <v>0</v>
      </c>
      <c r="H94" s="72">
        <v>0</v>
      </c>
      <c r="I94" s="73">
        <v>0</v>
      </c>
      <c r="J94" s="73">
        <v>0</v>
      </c>
      <c r="K94" s="73">
        <v>0</v>
      </c>
    </row>
    <row r="95" spans="1:11" x14ac:dyDescent="0.25">
      <c r="A95" s="5"/>
      <c r="B95" s="12"/>
      <c r="C95" s="5">
        <v>381</v>
      </c>
      <c r="D95" s="5"/>
      <c r="E95" s="20" t="s">
        <v>89</v>
      </c>
      <c r="F95" s="72">
        <v>5751.49</v>
      </c>
      <c r="G95" s="72">
        <v>0</v>
      </c>
      <c r="H95" s="72">
        <v>0</v>
      </c>
      <c r="I95" s="73">
        <v>0</v>
      </c>
      <c r="J95" s="73">
        <v>0</v>
      </c>
      <c r="K95" s="73">
        <v>0</v>
      </c>
    </row>
    <row r="96" spans="1:11" x14ac:dyDescent="0.25">
      <c r="A96" s="5"/>
      <c r="B96" s="12"/>
      <c r="C96" s="5"/>
      <c r="D96" s="5">
        <v>3811</v>
      </c>
      <c r="E96" s="20" t="s">
        <v>131</v>
      </c>
      <c r="F96" s="72">
        <v>5751.49</v>
      </c>
      <c r="G96" s="72">
        <v>0</v>
      </c>
      <c r="H96" s="72">
        <v>0</v>
      </c>
      <c r="I96" s="73">
        <v>0</v>
      </c>
      <c r="J96" s="73">
        <v>0</v>
      </c>
      <c r="K96" s="73">
        <v>0</v>
      </c>
    </row>
    <row r="97" spans="1:11" x14ac:dyDescent="0.25">
      <c r="A97" s="7">
        <v>4</v>
      </c>
      <c r="B97" s="7"/>
      <c r="C97" s="7"/>
      <c r="D97" s="7"/>
      <c r="E97" s="10" t="s">
        <v>6</v>
      </c>
      <c r="F97" s="72">
        <v>20675.88</v>
      </c>
      <c r="G97" s="72">
        <v>27000</v>
      </c>
      <c r="H97" s="72">
        <v>27000</v>
      </c>
      <c r="I97" s="73">
        <v>17160.63</v>
      </c>
      <c r="J97" s="77">
        <f t="shared" si="7"/>
        <v>82.998305271649869</v>
      </c>
      <c r="K97" s="77">
        <f t="shared" si="8"/>
        <v>63.55788888888889</v>
      </c>
    </row>
    <row r="98" spans="1:11" ht="25.5" x14ac:dyDescent="0.25">
      <c r="A98" s="8"/>
      <c r="B98" s="8">
        <v>41</v>
      </c>
      <c r="C98" s="8"/>
      <c r="D98" s="8"/>
      <c r="E98" s="11" t="s">
        <v>7</v>
      </c>
      <c r="F98" s="72">
        <v>0</v>
      </c>
      <c r="G98" s="72">
        <v>0</v>
      </c>
      <c r="H98" s="72">
        <v>0</v>
      </c>
      <c r="I98" s="73">
        <v>0</v>
      </c>
      <c r="J98" s="73">
        <v>0</v>
      </c>
      <c r="K98" s="73">
        <v>0</v>
      </c>
    </row>
    <row r="99" spans="1:11" x14ac:dyDescent="0.25">
      <c r="A99" s="8"/>
      <c r="B99" s="8"/>
      <c r="C99" s="5">
        <v>412</v>
      </c>
      <c r="D99" s="5"/>
      <c r="E99" s="5" t="s">
        <v>132</v>
      </c>
      <c r="F99" s="72">
        <v>0</v>
      </c>
      <c r="G99" s="72">
        <v>0</v>
      </c>
      <c r="H99" s="72">
        <v>0</v>
      </c>
      <c r="I99" s="73">
        <v>0</v>
      </c>
      <c r="J99" s="73">
        <v>0</v>
      </c>
      <c r="K99" s="73">
        <v>0</v>
      </c>
    </row>
    <row r="100" spans="1:11" x14ac:dyDescent="0.25">
      <c r="A100" s="8"/>
      <c r="B100" s="8"/>
      <c r="C100" s="5"/>
      <c r="D100" s="5">
        <v>4123</v>
      </c>
      <c r="E100" s="5" t="s">
        <v>133</v>
      </c>
      <c r="F100" s="72">
        <v>0</v>
      </c>
      <c r="G100" s="72">
        <v>0</v>
      </c>
      <c r="H100" s="72">
        <v>0</v>
      </c>
      <c r="I100" s="73">
        <v>0</v>
      </c>
      <c r="J100" s="73">
        <v>0</v>
      </c>
      <c r="K100" s="73">
        <v>0</v>
      </c>
    </row>
    <row r="101" spans="1:11" x14ac:dyDescent="0.25">
      <c r="A101" s="8"/>
      <c r="B101" s="8"/>
      <c r="C101" s="5"/>
      <c r="D101" s="5">
        <v>4124</v>
      </c>
      <c r="E101" s="5" t="s">
        <v>134</v>
      </c>
      <c r="F101" s="72">
        <v>0</v>
      </c>
      <c r="G101" s="72">
        <v>0</v>
      </c>
      <c r="H101" s="72">
        <v>0</v>
      </c>
      <c r="I101" s="73">
        <v>0</v>
      </c>
      <c r="J101" s="73">
        <v>0</v>
      </c>
      <c r="K101" s="73">
        <v>0</v>
      </c>
    </row>
    <row r="102" spans="1:11" x14ac:dyDescent="0.25">
      <c r="A102" s="8"/>
      <c r="B102" s="8"/>
      <c r="C102" s="5"/>
      <c r="D102" s="5">
        <v>4126</v>
      </c>
      <c r="E102" s="5" t="s">
        <v>135</v>
      </c>
      <c r="F102" s="72">
        <v>0</v>
      </c>
      <c r="G102" s="72">
        <v>0</v>
      </c>
      <c r="H102" s="72">
        <v>0</v>
      </c>
      <c r="I102" s="73">
        <v>0</v>
      </c>
      <c r="J102" s="73">
        <v>0</v>
      </c>
      <c r="K102" s="73">
        <v>0</v>
      </c>
    </row>
    <row r="103" spans="1:11" x14ac:dyDescent="0.25">
      <c r="A103" s="8"/>
      <c r="B103" s="8">
        <v>42</v>
      </c>
      <c r="C103" s="5"/>
      <c r="D103" s="5"/>
      <c r="E103" s="5" t="s">
        <v>78</v>
      </c>
      <c r="F103" s="72">
        <v>20675.88</v>
      </c>
      <c r="G103" s="72">
        <v>27000</v>
      </c>
      <c r="H103" s="72">
        <v>27000</v>
      </c>
      <c r="I103" s="73">
        <v>17160.63</v>
      </c>
      <c r="J103" s="77">
        <f t="shared" si="7"/>
        <v>82.998305271649869</v>
      </c>
      <c r="K103" s="77">
        <f t="shared" si="8"/>
        <v>63.55788888888889</v>
      </c>
    </row>
    <row r="104" spans="1:11" x14ac:dyDescent="0.25">
      <c r="A104" s="8"/>
      <c r="B104" s="8"/>
      <c r="C104" s="5">
        <v>421</v>
      </c>
      <c r="D104" s="5"/>
      <c r="E104" s="5" t="s">
        <v>136</v>
      </c>
      <c r="F104" s="72">
        <v>0</v>
      </c>
      <c r="G104" s="72">
        <v>0</v>
      </c>
      <c r="H104" s="72">
        <v>0</v>
      </c>
      <c r="I104" s="73">
        <v>0</v>
      </c>
      <c r="J104" s="73">
        <v>0</v>
      </c>
      <c r="K104" s="73">
        <v>0</v>
      </c>
    </row>
    <row r="105" spans="1:11" x14ac:dyDescent="0.25">
      <c r="A105" s="8"/>
      <c r="B105" s="8"/>
      <c r="C105" s="5"/>
      <c r="D105" s="5">
        <v>4211</v>
      </c>
      <c r="E105" s="5" t="s">
        <v>31</v>
      </c>
      <c r="F105" s="72">
        <v>0</v>
      </c>
      <c r="G105" s="72">
        <v>0</v>
      </c>
      <c r="H105" s="72">
        <v>0</v>
      </c>
      <c r="I105" s="73">
        <v>0</v>
      </c>
      <c r="J105" s="73">
        <v>0</v>
      </c>
      <c r="K105" s="73">
        <v>0</v>
      </c>
    </row>
    <row r="106" spans="1:11" x14ac:dyDescent="0.25">
      <c r="A106" s="8"/>
      <c r="B106" s="8"/>
      <c r="C106" s="5">
        <v>422</v>
      </c>
      <c r="D106" s="5"/>
      <c r="E106" s="5" t="s">
        <v>137</v>
      </c>
      <c r="F106" s="72">
        <v>20675.88</v>
      </c>
      <c r="G106" s="72">
        <v>0</v>
      </c>
      <c r="H106" s="72">
        <v>0</v>
      </c>
      <c r="I106" s="73">
        <v>17160.63</v>
      </c>
      <c r="J106" s="77">
        <f t="shared" si="7"/>
        <v>82.998305271649869</v>
      </c>
      <c r="K106" s="73">
        <v>0</v>
      </c>
    </row>
    <row r="107" spans="1:11" x14ac:dyDescent="0.25">
      <c r="A107" s="8"/>
      <c r="B107" s="8"/>
      <c r="C107" s="5"/>
      <c r="D107" s="5">
        <v>4221</v>
      </c>
      <c r="E107" s="5" t="s">
        <v>138</v>
      </c>
      <c r="F107" s="72">
        <v>562.4</v>
      </c>
      <c r="G107" s="72">
        <v>0</v>
      </c>
      <c r="H107" s="72">
        <v>0</v>
      </c>
      <c r="I107" s="73">
        <v>8291.43</v>
      </c>
      <c r="J107" s="77">
        <f t="shared" si="7"/>
        <v>1474.2940967283073</v>
      </c>
      <c r="K107" s="73">
        <v>0</v>
      </c>
    </row>
    <row r="108" spans="1:11" x14ac:dyDescent="0.25">
      <c r="A108" s="8"/>
      <c r="B108" s="8"/>
      <c r="C108" s="5"/>
      <c r="D108" s="5">
        <v>4222</v>
      </c>
      <c r="E108" s="5" t="s">
        <v>139</v>
      </c>
      <c r="F108" s="72">
        <v>0</v>
      </c>
      <c r="G108" s="72">
        <v>0</v>
      </c>
      <c r="H108" s="72">
        <v>0</v>
      </c>
      <c r="I108" s="73">
        <v>0</v>
      </c>
      <c r="J108" s="73">
        <v>0</v>
      </c>
      <c r="K108" s="73">
        <v>0</v>
      </c>
    </row>
    <row r="109" spans="1:11" x14ac:dyDescent="0.25">
      <c r="A109" s="8"/>
      <c r="B109" s="8"/>
      <c r="C109" s="5"/>
      <c r="D109" s="5">
        <v>4223</v>
      </c>
      <c r="E109" s="5" t="s">
        <v>140</v>
      </c>
      <c r="F109" s="72">
        <v>20113.48</v>
      </c>
      <c r="G109" s="72">
        <v>0</v>
      </c>
      <c r="H109" s="72">
        <v>0</v>
      </c>
      <c r="I109" s="73">
        <v>0</v>
      </c>
      <c r="J109" s="73">
        <v>0</v>
      </c>
      <c r="K109" s="73">
        <v>0</v>
      </c>
    </row>
    <row r="110" spans="1:11" x14ac:dyDescent="0.25">
      <c r="A110" s="8"/>
      <c r="B110" s="8"/>
      <c r="C110" s="5"/>
      <c r="D110" s="5">
        <v>4225</v>
      </c>
      <c r="E110" s="5" t="s">
        <v>141</v>
      </c>
      <c r="F110" s="72">
        <v>0</v>
      </c>
      <c r="G110" s="72">
        <v>0</v>
      </c>
      <c r="H110" s="72">
        <v>0</v>
      </c>
      <c r="I110" s="73">
        <v>0</v>
      </c>
      <c r="J110" s="73">
        <v>0</v>
      </c>
      <c r="K110" s="73">
        <v>0</v>
      </c>
    </row>
    <row r="111" spans="1:11" x14ac:dyDescent="0.25">
      <c r="A111" s="8"/>
      <c r="B111" s="8"/>
      <c r="C111" s="5"/>
      <c r="D111" s="5">
        <v>4226</v>
      </c>
      <c r="E111" s="5" t="s">
        <v>142</v>
      </c>
      <c r="F111" s="72">
        <v>0</v>
      </c>
      <c r="G111" s="72">
        <v>0</v>
      </c>
      <c r="H111" s="72">
        <v>0</v>
      </c>
      <c r="I111" s="73">
        <v>0</v>
      </c>
      <c r="J111" s="73">
        <v>0</v>
      </c>
      <c r="K111" s="73">
        <v>0</v>
      </c>
    </row>
    <row r="112" spans="1:11" x14ac:dyDescent="0.25">
      <c r="A112" s="8"/>
      <c r="B112" s="8"/>
      <c r="C112" s="5"/>
      <c r="D112" s="5">
        <v>4227</v>
      </c>
      <c r="E112" s="5" t="s">
        <v>143</v>
      </c>
      <c r="F112" s="72">
        <v>0</v>
      </c>
      <c r="G112" s="72">
        <v>0</v>
      </c>
      <c r="H112" s="72">
        <v>0</v>
      </c>
      <c r="I112" s="73">
        <v>7369.2</v>
      </c>
      <c r="J112" s="73">
        <v>0</v>
      </c>
      <c r="K112" s="73">
        <v>0</v>
      </c>
    </row>
    <row r="113" spans="1:11" x14ac:dyDescent="0.25">
      <c r="A113" s="8"/>
      <c r="B113" s="8"/>
      <c r="C113" s="5">
        <v>426</v>
      </c>
      <c r="D113" s="5"/>
      <c r="E113" s="5" t="s">
        <v>144</v>
      </c>
      <c r="F113" s="72">
        <v>0</v>
      </c>
      <c r="G113" s="72">
        <v>0</v>
      </c>
      <c r="H113" s="72">
        <v>0</v>
      </c>
      <c r="I113" s="73">
        <v>0</v>
      </c>
      <c r="J113" s="73">
        <v>0</v>
      </c>
      <c r="K113" s="73">
        <v>0</v>
      </c>
    </row>
    <row r="114" spans="1:11" x14ac:dyDescent="0.25">
      <c r="A114" s="8"/>
      <c r="B114" s="8"/>
      <c r="C114" s="5"/>
      <c r="D114" s="5">
        <v>4262</v>
      </c>
      <c r="E114" s="5" t="s">
        <v>145</v>
      </c>
      <c r="F114" s="72">
        <v>0</v>
      </c>
      <c r="G114" s="72">
        <v>0</v>
      </c>
      <c r="H114" s="72">
        <v>0</v>
      </c>
      <c r="I114" s="73">
        <v>1500</v>
      </c>
      <c r="J114" s="73">
        <v>0</v>
      </c>
      <c r="K114" s="73">
        <v>0</v>
      </c>
    </row>
    <row r="115" spans="1:11" x14ac:dyDescent="0.25">
      <c r="A115" s="8"/>
      <c r="B115" s="8"/>
      <c r="C115" s="5"/>
      <c r="D115" s="5">
        <v>4264</v>
      </c>
      <c r="E115" s="5" t="s">
        <v>146</v>
      </c>
      <c r="F115" s="72">
        <v>0</v>
      </c>
      <c r="G115" s="72">
        <v>0</v>
      </c>
      <c r="H115" s="72">
        <v>0</v>
      </c>
      <c r="I115" s="73">
        <v>0</v>
      </c>
      <c r="J115" s="73">
        <v>0</v>
      </c>
      <c r="K115" s="73">
        <v>0</v>
      </c>
    </row>
    <row r="116" spans="1:11" x14ac:dyDescent="0.25">
      <c r="A116" s="68"/>
      <c r="B116" s="68"/>
      <c r="C116" s="69"/>
      <c r="D116" s="69"/>
      <c r="E116" s="69"/>
      <c r="F116" s="70"/>
      <c r="G116" s="70"/>
      <c r="H116" s="71"/>
    </row>
    <row r="119" spans="1:11" ht="1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</row>
    <row r="120" spans="1:11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</row>
    <row r="121" spans="1:11" ht="4.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</row>
  </sheetData>
  <mergeCells count="12">
    <mergeCell ref="A1:K1"/>
    <mergeCell ref="A2:K2"/>
    <mergeCell ref="A4:K4"/>
    <mergeCell ref="A6:K6"/>
    <mergeCell ref="A43:E43"/>
    <mergeCell ref="A9:E9"/>
    <mergeCell ref="A42:E42"/>
    <mergeCell ref="A8:E8"/>
    <mergeCell ref="A7:K7"/>
    <mergeCell ref="A5:K5"/>
    <mergeCell ref="A41:K41"/>
    <mergeCell ref="A3:K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4"/>
  <sheetViews>
    <sheetView workbookViewId="0">
      <selection activeCell="B4" sqref="B4:G4"/>
    </sheetView>
  </sheetViews>
  <sheetFormatPr defaultRowHeight="15" x14ac:dyDescent="0.25"/>
  <cols>
    <col min="1" max="1" width="37.7109375" customWidth="1"/>
    <col min="2" max="4" width="25.28515625" customWidth="1"/>
    <col min="5" max="5" width="26.85546875" customWidth="1"/>
    <col min="6" max="7" width="15.7109375" customWidth="1"/>
    <col min="8" max="8" width="14.28515625" bestFit="1" customWidth="1"/>
  </cols>
  <sheetData>
    <row r="1" spans="1:8" ht="18" x14ac:dyDescent="0.25">
      <c r="A1" s="2"/>
      <c r="B1" s="2"/>
      <c r="C1" s="2"/>
      <c r="D1" s="2"/>
      <c r="E1" s="3"/>
      <c r="F1" s="3"/>
      <c r="G1" s="3"/>
    </row>
    <row r="2" spans="1:8" ht="15.75" customHeight="1" x14ac:dyDescent="0.25">
      <c r="A2" s="153" t="s">
        <v>39</v>
      </c>
      <c r="B2" s="153"/>
      <c r="C2" s="153"/>
      <c r="D2" s="153"/>
      <c r="E2" s="153"/>
      <c r="F2" s="153"/>
      <c r="G2" s="153"/>
    </row>
    <row r="3" spans="1:8" ht="18" x14ac:dyDescent="0.25">
      <c r="A3" s="40"/>
      <c r="B3" s="40"/>
      <c r="C3" s="40"/>
      <c r="D3" s="40"/>
      <c r="E3" s="41"/>
      <c r="F3" s="41"/>
      <c r="G3" s="41"/>
    </row>
    <row r="4" spans="1:8" ht="33.75" customHeight="1" x14ac:dyDescent="0.25">
      <c r="A4" s="29" t="s">
        <v>8</v>
      </c>
      <c r="B4" s="92" t="s">
        <v>208</v>
      </c>
      <c r="C4" s="92" t="s">
        <v>205</v>
      </c>
      <c r="D4" s="92" t="s">
        <v>209</v>
      </c>
      <c r="E4" s="92" t="s">
        <v>218</v>
      </c>
      <c r="F4" s="92" t="s">
        <v>23</v>
      </c>
      <c r="G4" s="92" t="s">
        <v>49</v>
      </c>
    </row>
    <row r="5" spans="1:8" x14ac:dyDescent="0.25">
      <c r="A5" s="29">
        <v>1</v>
      </c>
      <c r="B5" s="31">
        <v>2</v>
      </c>
      <c r="C5" s="31">
        <v>3</v>
      </c>
      <c r="D5" s="31">
        <v>4</v>
      </c>
      <c r="E5" s="31">
        <v>5</v>
      </c>
      <c r="F5" s="31" t="s">
        <v>36</v>
      </c>
      <c r="G5" s="31" t="s">
        <v>37</v>
      </c>
    </row>
    <row r="6" spans="1:8" x14ac:dyDescent="0.25">
      <c r="A6" s="4" t="s">
        <v>46</v>
      </c>
      <c r="B6" s="79">
        <f>B7+B9+B11+B13</f>
        <v>316929.46999999997</v>
      </c>
      <c r="C6" s="79">
        <f>C7+C9+C11+C13+C15+C17</f>
        <v>941900</v>
      </c>
      <c r="D6" s="79">
        <f>D7+D9+D11+D13+D15+D17</f>
        <v>941900</v>
      </c>
      <c r="E6" s="79">
        <f>E7+E9+E11+E13+E15+E17</f>
        <v>412127.32</v>
      </c>
      <c r="F6" s="82">
        <f>E6/B6*100</f>
        <v>130.03755062601155</v>
      </c>
      <c r="G6" s="87">
        <f>E6/D6*100</f>
        <v>43.754891177407366</v>
      </c>
    </row>
    <row r="7" spans="1:8" s="78" customFormat="1" x14ac:dyDescent="0.25">
      <c r="A7" s="4" t="s">
        <v>17</v>
      </c>
      <c r="B7" s="80">
        <v>261847.49</v>
      </c>
      <c r="C7" s="80">
        <v>863900</v>
      </c>
      <c r="D7" s="80">
        <v>863900</v>
      </c>
      <c r="E7" s="81">
        <v>346637.78</v>
      </c>
      <c r="F7" s="82">
        <f t="shared" ref="F7:F29" si="0">E7/B7*100</f>
        <v>132.38155538554142</v>
      </c>
      <c r="G7" s="82">
        <f t="shared" ref="G7:G29" si="1">E7/D7</f>
        <v>0.40124757495080454</v>
      </c>
    </row>
    <row r="8" spans="1:8" ht="15.75" customHeight="1" x14ac:dyDescent="0.25">
      <c r="A8" s="18" t="s">
        <v>18</v>
      </c>
      <c r="B8" s="42">
        <v>261847.49</v>
      </c>
      <c r="C8" s="42">
        <v>863900</v>
      </c>
      <c r="D8" s="42">
        <v>863900</v>
      </c>
      <c r="E8" s="43">
        <v>346637.78</v>
      </c>
      <c r="F8" s="82">
        <f t="shared" si="0"/>
        <v>132.38155538554142</v>
      </c>
      <c r="G8" s="82">
        <f t="shared" si="1"/>
        <v>0.40124757495080454</v>
      </c>
    </row>
    <row r="9" spans="1:8" s="78" customFormat="1" x14ac:dyDescent="0.25">
      <c r="A9" s="4" t="s">
        <v>19</v>
      </c>
      <c r="B9" s="80">
        <v>45391.98</v>
      </c>
      <c r="C9" s="80">
        <v>78000</v>
      </c>
      <c r="D9" s="80">
        <v>78000</v>
      </c>
      <c r="E9" s="81">
        <v>64659.54</v>
      </c>
      <c r="F9" s="82">
        <f t="shared" si="0"/>
        <v>142.44705782827714</v>
      </c>
      <c r="G9" s="82">
        <f t="shared" si="1"/>
        <v>0.8289684615384616</v>
      </c>
    </row>
    <row r="10" spans="1:8" x14ac:dyDescent="0.25">
      <c r="A10" s="19" t="s">
        <v>20</v>
      </c>
      <c r="B10" s="42">
        <v>45391.98</v>
      </c>
      <c r="C10" s="42">
        <v>78000</v>
      </c>
      <c r="D10" s="42">
        <v>78000</v>
      </c>
      <c r="E10" s="43">
        <v>64659.54</v>
      </c>
      <c r="F10" s="82">
        <f t="shared" si="0"/>
        <v>142.44705782827714</v>
      </c>
      <c r="G10" s="82">
        <f t="shared" si="1"/>
        <v>0.8289684615384616</v>
      </c>
      <c r="H10" s="86"/>
    </row>
    <row r="11" spans="1:8" s="78" customFormat="1" x14ac:dyDescent="0.25">
      <c r="A11" s="4" t="s">
        <v>151</v>
      </c>
      <c r="B11" s="80">
        <v>0</v>
      </c>
      <c r="C11" s="80">
        <v>0</v>
      </c>
      <c r="D11" s="80">
        <v>0</v>
      </c>
      <c r="E11" s="81">
        <v>0</v>
      </c>
      <c r="F11" s="81">
        <v>0</v>
      </c>
      <c r="G11" s="81">
        <v>0</v>
      </c>
    </row>
    <row r="12" spans="1:8" x14ac:dyDescent="0.25">
      <c r="A12" s="19" t="s">
        <v>152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3">
        <v>0</v>
      </c>
    </row>
    <row r="13" spans="1:8" s="78" customFormat="1" x14ac:dyDescent="0.25">
      <c r="A13" s="4" t="s">
        <v>153</v>
      </c>
      <c r="B13" s="80">
        <v>9690</v>
      </c>
      <c r="C13" s="80">
        <v>0</v>
      </c>
      <c r="D13" s="80">
        <v>0</v>
      </c>
      <c r="E13" s="81">
        <v>500</v>
      </c>
      <c r="F13" s="82">
        <f t="shared" si="0"/>
        <v>5.1599587203302368</v>
      </c>
      <c r="G13" s="43">
        <v>0</v>
      </c>
    </row>
    <row r="14" spans="1:8" ht="15.75" customHeight="1" x14ac:dyDescent="0.25">
      <c r="A14" s="18" t="s">
        <v>158</v>
      </c>
      <c r="B14" s="42">
        <v>9690</v>
      </c>
      <c r="C14" s="42">
        <v>0</v>
      </c>
      <c r="D14" s="42">
        <v>0</v>
      </c>
      <c r="E14" s="43">
        <v>500</v>
      </c>
      <c r="F14" s="82">
        <f t="shared" si="0"/>
        <v>5.1599587203302368</v>
      </c>
      <c r="G14" s="43">
        <v>0</v>
      </c>
    </row>
    <row r="15" spans="1:8" s="78" customFormat="1" x14ac:dyDescent="0.25">
      <c r="A15" s="4" t="s">
        <v>154</v>
      </c>
      <c r="B15" s="80">
        <v>0</v>
      </c>
      <c r="C15" s="80">
        <v>0</v>
      </c>
      <c r="D15" s="80">
        <v>0</v>
      </c>
      <c r="E15" s="81">
        <v>330</v>
      </c>
      <c r="F15" s="43">
        <v>0</v>
      </c>
      <c r="G15" s="43">
        <v>0</v>
      </c>
    </row>
    <row r="16" spans="1:8" x14ac:dyDescent="0.25">
      <c r="A16" s="19" t="s">
        <v>155</v>
      </c>
      <c r="B16" s="42">
        <v>0</v>
      </c>
      <c r="C16" s="42">
        <v>0</v>
      </c>
      <c r="D16" s="42">
        <v>0</v>
      </c>
      <c r="E16" s="43">
        <v>330</v>
      </c>
      <c r="F16" s="43">
        <v>0</v>
      </c>
      <c r="G16" s="43">
        <v>0</v>
      </c>
    </row>
    <row r="17" spans="1:10" s="78" customFormat="1" ht="25.5" x14ac:dyDescent="0.25">
      <c r="A17" s="4" t="s">
        <v>157</v>
      </c>
      <c r="B17" s="80">
        <v>0</v>
      </c>
      <c r="C17" s="80">
        <v>0</v>
      </c>
      <c r="D17" s="80">
        <v>0</v>
      </c>
      <c r="E17" s="81">
        <v>0</v>
      </c>
      <c r="F17" s="43">
        <v>0</v>
      </c>
      <c r="G17" s="43">
        <v>0</v>
      </c>
    </row>
    <row r="18" spans="1:10" ht="25.5" x14ac:dyDescent="0.25">
      <c r="A18" s="19" t="s">
        <v>156</v>
      </c>
      <c r="B18" s="42">
        <v>0</v>
      </c>
      <c r="C18" s="42">
        <v>0</v>
      </c>
      <c r="D18" s="42">
        <v>0</v>
      </c>
      <c r="E18" s="43">
        <v>0</v>
      </c>
      <c r="F18" s="43">
        <v>0</v>
      </c>
      <c r="G18" s="43">
        <v>0</v>
      </c>
    </row>
    <row r="19" spans="1:10" s="78" customFormat="1" ht="15.75" customHeight="1" x14ac:dyDescent="0.25">
      <c r="A19" s="4" t="s">
        <v>47</v>
      </c>
      <c r="B19" s="80">
        <v>346231.99</v>
      </c>
      <c r="C19" s="80">
        <v>941900</v>
      </c>
      <c r="D19" s="80">
        <v>941900</v>
      </c>
      <c r="E19" s="81">
        <v>504613.68</v>
      </c>
      <c r="F19" s="82">
        <f t="shared" si="0"/>
        <v>145.74438370065113</v>
      </c>
      <c r="G19" s="82">
        <f>E19/D19*100</f>
        <v>53.574018473298644</v>
      </c>
    </row>
    <row r="20" spans="1:10" s="78" customFormat="1" ht="15.75" customHeight="1" x14ac:dyDescent="0.25">
      <c r="A20" s="4" t="s">
        <v>17</v>
      </c>
      <c r="B20" s="81">
        <f>B19-B23--B28</f>
        <v>311552.11</v>
      </c>
      <c r="C20" s="80">
        <v>863900</v>
      </c>
      <c r="D20" s="80">
        <v>863900</v>
      </c>
      <c r="E20" s="81">
        <f>E19-E23--E28</f>
        <v>439111.47</v>
      </c>
      <c r="F20" s="82">
        <f t="shared" si="0"/>
        <v>140.94318603716084</v>
      </c>
      <c r="G20" s="82">
        <f t="shared" si="1"/>
        <v>0.5082896978816992</v>
      </c>
    </row>
    <row r="21" spans="1:10" ht="14.25" customHeight="1" x14ac:dyDescent="0.25">
      <c r="A21" s="18" t="s">
        <v>18</v>
      </c>
      <c r="B21" s="42">
        <v>311552.11</v>
      </c>
      <c r="C21" s="42">
        <v>863900</v>
      </c>
      <c r="D21" s="42">
        <v>863900</v>
      </c>
      <c r="E21" s="43">
        <v>439111.47</v>
      </c>
      <c r="F21" s="82">
        <f t="shared" si="0"/>
        <v>140.94318603716084</v>
      </c>
      <c r="G21" s="82">
        <f t="shared" si="1"/>
        <v>0.5082896978816992</v>
      </c>
    </row>
    <row r="22" spans="1:10" s="78" customFormat="1" x14ac:dyDescent="0.25">
      <c r="A22" s="4" t="s">
        <v>19</v>
      </c>
      <c r="B22" s="80">
        <v>34679.879999999997</v>
      </c>
      <c r="C22" s="80">
        <v>78000</v>
      </c>
      <c r="D22" s="80">
        <v>78000</v>
      </c>
      <c r="E22" s="81">
        <v>65832.210000000006</v>
      </c>
      <c r="F22" s="82">
        <f t="shared" si="0"/>
        <v>189.828252000872</v>
      </c>
      <c r="G22" s="82">
        <f t="shared" si="1"/>
        <v>0.84400269230769243</v>
      </c>
    </row>
    <row r="23" spans="1:10" x14ac:dyDescent="0.25">
      <c r="A23" s="19" t="s">
        <v>20</v>
      </c>
      <c r="B23" s="42">
        <v>34679.879999999997</v>
      </c>
      <c r="C23" s="42">
        <v>78000</v>
      </c>
      <c r="D23" s="42">
        <v>78000</v>
      </c>
      <c r="E23" s="43">
        <v>65832.210000000006</v>
      </c>
      <c r="F23" s="82">
        <f t="shared" si="0"/>
        <v>189.828252000872</v>
      </c>
      <c r="G23" s="82">
        <f t="shared" si="1"/>
        <v>0.84400269230769243</v>
      </c>
    </row>
    <row r="24" spans="1:10" s="78" customFormat="1" x14ac:dyDescent="0.25">
      <c r="A24" s="4" t="s">
        <v>151</v>
      </c>
      <c r="B24" s="80" t="s">
        <v>207</v>
      </c>
      <c r="C24" s="80" t="s">
        <v>207</v>
      </c>
      <c r="D24" s="80" t="s">
        <v>207</v>
      </c>
      <c r="E24" s="80" t="s">
        <v>207</v>
      </c>
      <c r="F24" s="82" t="e">
        <f t="shared" si="0"/>
        <v>#VALUE!</v>
      </c>
      <c r="G24" s="82" t="e">
        <f t="shared" si="1"/>
        <v>#VALUE!</v>
      </c>
    </row>
    <row r="25" spans="1:10" x14ac:dyDescent="0.25">
      <c r="A25" s="19" t="s">
        <v>152</v>
      </c>
      <c r="B25" s="42" t="s">
        <v>207</v>
      </c>
      <c r="C25" s="42" t="s">
        <v>207</v>
      </c>
      <c r="D25" s="42" t="s">
        <v>207</v>
      </c>
      <c r="E25" s="42" t="s">
        <v>207</v>
      </c>
      <c r="F25" s="82" t="e">
        <f t="shared" si="0"/>
        <v>#VALUE!</v>
      </c>
      <c r="G25" s="82" t="e">
        <f t="shared" si="1"/>
        <v>#VALUE!</v>
      </c>
    </row>
    <row r="26" spans="1:10" s="78" customFormat="1" ht="15.75" customHeight="1" x14ac:dyDescent="0.25">
      <c r="A26" s="4" t="s">
        <v>153</v>
      </c>
      <c r="B26" s="80">
        <v>1790</v>
      </c>
      <c r="C26" s="80" t="s">
        <v>207</v>
      </c>
      <c r="D26" s="80" t="s">
        <v>207</v>
      </c>
      <c r="E26" s="80" t="s">
        <v>207</v>
      </c>
      <c r="F26" s="82" t="e">
        <f t="shared" si="0"/>
        <v>#VALUE!</v>
      </c>
      <c r="G26" s="82" t="e">
        <f t="shared" si="1"/>
        <v>#VALUE!</v>
      </c>
    </row>
    <row r="27" spans="1:10" x14ac:dyDescent="0.25">
      <c r="A27" s="18" t="s">
        <v>158</v>
      </c>
      <c r="B27" s="42">
        <v>1790</v>
      </c>
      <c r="C27" s="42" t="s">
        <v>207</v>
      </c>
      <c r="D27" s="42" t="s">
        <v>207</v>
      </c>
      <c r="E27" s="42" t="s">
        <v>207</v>
      </c>
      <c r="F27" s="82" t="e">
        <f t="shared" si="0"/>
        <v>#VALUE!</v>
      </c>
      <c r="G27" s="82" t="e">
        <f t="shared" si="1"/>
        <v>#VALUE!</v>
      </c>
    </row>
    <row r="28" spans="1:10" s="78" customFormat="1" x14ac:dyDescent="0.25">
      <c r="A28" s="4" t="s">
        <v>154</v>
      </c>
      <c r="B28" s="80">
        <v>0</v>
      </c>
      <c r="C28" s="80" t="s">
        <v>207</v>
      </c>
      <c r="D28" s="80" t="s">
        <v>207</v>
      </c>
      <c r="E28" s="81">
        <v>330</v>
      </c>
      <c r="F28" s="82" t="e">
        <f t="shared" si="0"/>
        <v>#DIV/0!</v>
      </c>
      <c r="G28" s="43" t="e">
        <f t="shared" si="1"/>
        <v>#VALUE!</v>
      </c>
    </row>
    <row r="29" spans="1:10" x14ac:dyDescent="0.25">
      <c r="A29" s="19" t="s">
        <v>155</v>
      </c>
      <c r="B29" s="42">
        <v>0</v>
      </c>
      <c r="C29" s="42" t="s">
        <v>207</v>
      </c>
      <c r="D29" s="42" t="s">
        <v>207</v>
      </c>
      <c r="E29" s="43">
        <v>330</v>
      </c>
      <c r="F29" s="82" t="e">
        <f t="shared" si="0"/>
        <v>#DIV/0!</v>
      </c>
      <c r="G29" s="43" t="e">
        <f t="shared" si="1"/>
        <v>#VALUE!</v>
      </c>
    </row>
    <row r="30" spans="1:10" s="78" customFormat="1" ht="25.5" x14ac:dyDescent="0.25">
      <c r="A30" s="4" t="s">
        <v>157</v>
      </c>
      <c r="B30" s="80">
        <v>0</v>
      </c>
      <c r="C30" s="80" t="s">
        <v>207</v>
      </c>
      <c r="D30" s="80" t="s">
        <v>207</v>
      </c>
      <c r="E30" s="81">
        <v>0</v>
      </c>
      <c r="F30" s="43">
        <v>0</v>
      </c>
      <c r="G30" s="43">
        <v>0</v>
      </c>
    </row>
    <row r="31" spans="1:10" ht="25.5" x14ac:dyDescent="0.25">
      <c r="A31" s="19" t="s">
        <v>156</v>
      </c>
      <c r="B31" s="42">
        <v>0</v>
      </c>
      <c r="C31" s="42" t="s">
        <v>207</v>
      </c>
      <c r="D31" s="42" t="s">
        <v>207</v>
      </c>
      <c r="E31" s="43">
        <v>0</v>
      </c>
      <c r="F31" s="43">
        <v>0</v>
      </c>
      <c r="G31" s="43">
        <v>0</v>
      </c>
    </row>
    <row r="32" spans="1:10" ht="1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</row>
  </sheetData>
  <mergeCells count="1">
    <mergeCell ref="A2:G2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A9" sqref="A9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2"/>
      <c r="B1" s="2"/>
      <c r="C1" s="2"/>
      <c r="D1" s="2"/>
      <c r="E1" s="3"/>
      <c r="F1" s="3"/>
      <c r="G1" s="3"/>
    </row>
    <row r="2" spans="1:7" ht="15.75" customHeight="1" x14ac:dyDescent="0.25">
      <c r="A2" s="153" t="s">
        <v>40</v>
      </c>
      <c r="B2" s="153"/>
      <c r="C2" s="153"/>
      <c r="D2" s="153"/>
      <c r="E2" s="153"/>
      <c r="F2" s="153"/>
      <c r="G2" s="153"/>
    </row>
    <row r="3" spans="1:7" ht="18" x14ac:dyDescent="0.25">
      <c r="A3" s="40"/>
      <c r="B3" s="40"/>
      <c r="C3" s="40"/>
      <c r="D3" s="40"/>
      <c r="E3" s="41"/>
      <c r="F3" s="41"/>
      <c r="G3" s="41"/>
    </row>
    <row r="4" spans="1:7" ht="25.5" x14ac:dyDescent="0.25">
      <c r="A4" s="29" t="s">
        <v>8</v>
      </c>
      <c r="B4" s="92" t="s">
        <v>208</v>
      </c>
      <c r="C4" s="92" t="s">
        <v>205</v>
      </c>
      <c r="D4" s="92" t="s">
        <v>209</v>
      </c>
      <c r="E4" s="92" t="s">
        <v>218</v>
      </c>
      <c r="F4" s="92" t="s">
        <v>23</v>
      </c>
      <c r="G4" s="92" t="s">
        <v>49</v>
      </c>
    </row>
    <row r="5" spans="1:7" x14ac:dyDescent="0.25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 t="s">
        <v>36</v>
      </c>
      <c r="G5" s="31" t="s">
        <v>37</v>
      </c>
    </row>
    <row r="6" spans="1:7" ht="15.75" customHeight="1" x14ac:dyDescent="0.25">
      <c r="A6" s="4" t="s">
        <v>47</v>
      </c>
      <c r="B6" s="42">
        <v>325556.11</v>
      </c>
      <c r="C6" s="42">
        <v>941900</v>
      </c>
      <c r="D6" s="42">
        <v>941900</v>
      </c>
      <c r="E6" s="83">
        <v>487453.05</v>
      </c>
      <c r="F6" s="76">
        <f>E6/B6*100</f>
        <v>149.72935080223192</v>
      </c>
      <c r="G6" s="76">
        <f>E6/D6*100</f>
        <v>51.752102133984501</v>
      </c>
    </row>
    <row r="7" spans="1:7" ht="15.75" customHeight="1" x14ac:dyDescent="0.25">
      <c r="A7" s="4" t="s">
        <v>222</v>
      </c>
      <c r="B7" s="42">
        <v>325556.11</v>
      </c>
      <c r="C7" s="42">
        <v>941900</v>
      </c>
      <c r="D7" s="42">
        <v>941900</v>
      </c>
      <c r="E7" s="83">
        <v>487453.05</v>
      </c>
      <c r="F7" s="76">
        <f t="shared" ref="F7:F8" si="0">E7/B7*100</f>
        <v>149.72935080223192</v>
      </c>
      <c r="G7" s="76">
        <f t="shared" ref="G7:G8" si="1">E7/D7*100</f>
        <v>51.752102133984501</v>
      </c>
    </row>
    <row r="8" spans="1:7" x14ac:dyDescent="0.25">
      <c r="A8" s="9" t="s">
        <v>223</v>
      </c>
      <c r="B8" s="42">
        <v>325556.11</v>
      </c>
      <c r="C8" s="42">
        <v>941900</v>
      </c>
      <c r="D8" s="42">
        <v>941900</v>
      </c>
      <c r="E8" s="83">
        <v>487453.05</v>
      </c>
      <c r="F8" s="76">
        <f t="shared" si="0"/>
        <v>149.72935080223192</v>
      </c>
      <c r="G8" s="76">
        <f t="shared" si="1"/>
        <v>51.752102133984501</v>
      </c>
    </row>
    <row r="10" spans="1:7" x14ac:dyDescent="0.25">
      <c r="A10" s="25"/>
      <c r="B10" s="25"/>
      <c r="C10" s="25"/>
      <c r="D10" s="25"/>
      <c r="E10" s="25"/>
      <c r="F10" s="25"/>
      <c r="G10" s="25"/>
    </row>
    <row r="11" spans="1:7" x14ac:dyDescent="0.25">
      <c r="A11" s="25"/>
      <c r="B11" s="25"/>
      <c r="C11" s="25"/>
      <c r="D11" s="25"/>
      <c r="E11" s="25"/>
      <c r="F11" s="25"/>
      <c r="G11" s="25"/>
    </row>
    <row r="12" spans="1:7" x14ac:dyDescent="0.25">
      <c r="A12" s="25"/>
      <c r="B12" s="25"/>
      <c r="C12" s="25"/>
      <c r="D12" s="25"/>
      <c r="E12" s="25"/>
      <c r="F12" s="25"/>
      <c r="G12" s="25"/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activeCell="F7" sqref="F7:K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9" width="25.28515625" customWidth="1"/>
    <col min="10" max="11" width="15.7109375" customWidth="1"/>
  </cols>
  <sheetData>
    <row r="1" spans="1:11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5">
      <c r="A2" s="153" t="s">
        <v>12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8" x14ac:dyDescent="0.25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</row>
    <row r="4" spans="1:11" ht="18" customHeight="1" x14ac:dyDescent="0.25">
      <c r="A4" s="153" t="s">
        <v>52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ht="15.75" customHeight="1" x14ac:dyDescent="0.25">
      <c r="A5" s="153" t="s">
        <v>41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1" ht="18" x14ac:dyDescent="0.25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</row>
    <row r="7" spans="1:11" ht="25.5" customHeight="1" x14ac:dyDescent="0.25">
      <c r="A7" s="170" t="s">
        <v>8</v>
      </c>
      <c r="B7" s="171"/>
      <c r="C7" s="171"/>
      <c r="D7" s="171"/>
      <c r="E7" s="172"/>
      <c r="F7" s="92" t="s">
        <v>208</v>
      </c>
      <c r="G7" s="92" t="s">
        <v>205</v>
      </c>
      <c r="H7" s="92" t="s">
        <v>209</v>
      </c>
      <c r="I7" s="92" t="s">
        <v>218</v>
      </c>
      <c r="J7" s="92" t="s">
        <v>23</v>
      </c>
      <c r="K7" s="92" t="s">
        <v>49</v>
      </c>
    </row>
    <row r="8" spans="1:11" x14ac:dyDescent="0.25">
      <c r="A8" s="170">
        <v>1</v>
      </c>
      <c r="B8" s="171"/>
      <c r="C8" s="171"/>
      <c r="D8" s="171"/>
      <c r="E8" s="172"/>
      <c r="F8" s="32">
        <v>2</v>
      </c>
      <c r="G8" s="32">
        <v>3</v>
      </c>
      <c r="H8" s="32">
        <v>4</v>
      </c>
      <c r="I8" s="32">
        <v>5</v>
      </c>
      <c r="J8" s="32" t="s">
        <v>36</v>
      </c>
      <c r="K8" s="32" t="s">
        <v>37</v>
      </c>
    </row>
    <row r="9" spans="1:11" ht="25.5" x14ac:dyDescent="0.25">
      <c r="A9" s="4">
        <v>8</v>
      </c>
      <c r="B9" s="4"/>
      <c r="C9" s="4"/>
      <c r="D9" s="4"/>
      <c r="E9" s="4" t="s">
        <v>9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ht="25.5" x14ac:dyDescent="0.25">
      <c r="A10" s="7">
        <v>5</v>
      </c>
      <c r="B10" s="7"/>
      <c r="C10" s="7"/>
      <c r="D10" s="7"/>
      <c r="E10" s="10" t="s">
        <v>10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2" spans="1:1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</sheetData>
  <mergeCells count="5">
    <mergeCell ref="A7:E7"/>
    <mergeCell ref="A8:E8"/>
    <mergeCell ref="A2:K2"/>
    <mergeCell ref="A4:K4"/>
    <mergeCell ref="A5:K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workbookViewId="0">
      <selection activeCell="B4" sqref="B4:G4"/>
    </sheetView>
  </sheetViews>
  <sheetFormatPr defaultRowHeight="15" x14ac:dyDescent="0.25"/>
  <cols>
    <col min="1" max="1" width="37.7109375" customWidth="1"/>
    <col min="2" max="5" width="25.28515625" customWidth="1"/>
    <col min="6" max="7" width="15.7109375" customWidth="1"/>
  </cols>
  <sheetData>
    <row r="1" spans="1:7" ht="18" x14ac:dyDescent="0.25">
      <c r="A1" s="2"/>
      <c r="B1" s="2"/>
      <c r="C1" s="2"/>
      <c r="D1" s="2"/>
      <c r="E1" s="3"/>
      <c r="F1" s="3"/>
      <c r="G1" s="3"/>
    </row>
    <row r="2" spans="1:7" ht="15.75" customHeight="1" x14ac:dyDescent="0.25">
      <c r="A2" s="153" t="s">
        <v>42</v>
      </c>
      <c r="B2" s="153"/>
      <c r="C2" s="153"/>
      <c r="D2" s="153"/>
      <c r="E2" s="153"/>
      <c r="F2" s="153"/>
      <c r="G2" s="153"/>
    </row>
    <row r="3" spans="1:7" ht="18" x14ac:dyDescent="0.25">
      <c r="A3" s="40"/>
      <c r="B3" s="40"/>
      <c r="C3" s="40"/>
      <c r="D3" s="40"/>
      <c r="E3" s="41"/>
      <c r="F3" s="41"/>
      <c r="G3" s="41"/>
    </row>
    <row r="4" spans="1:7" ht="25.5" x14ac:dyDescent="0.25">
      <c r="A4" s="29" t="s">
        <v>8</v>
      </c>
      <c r="B4" s="92" t="s">
        <v>208</v>
      </c>
      <c r="C4" s="92" t="s">
        <v>205</v>
      </c>
      <c r="D4" s="92" t="s">
        <v>209</v>
      </c>
      <c r="E4" s="92" t="s">
        <v>218</v>
      </c>
      <c r="F4" s="92" t="s">
        <v>23</v>
      </c>
      <c r="G4" s="92" t="s">
        <v>49</v>
      </c>
    </row>
    <row r="5" spans="1:7" x14ac:dyDescent="0.25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 t="s">
        <v>36</v>
      </c>
      <c r="G5" s="29" t="s">
        <v>37</v>
      </c>
    </row>
    <row r="6" spans="1:7" x14ac:dyDescent="0.25">
      <c r="A6" s="4" t="s">
        <v>44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</row>
    <row r="7" spans="1:7" ht="15.75" customHeight="1" x14ac:dyDescent="0.25">
      <c r="A7" s="4" t="s">
        <v>45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</row>
    <row r="8" spans="1:7" ht="15.75" customHeight="1" x14ac:dyDescent="0.25">
      <c r="A8" s="4" t="s">
        <v>17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10" spans="1:7" x14ac:dyDescent="0.25">
      <c r="A10" s="33"/>
      <c r="B10" s="33"/>
      <c r="C10" s="33"/>
      <c r="D10" s="33"/>
      <c r="E10" s="33"/>
      <c r="F10" s="33"/>
      <c r="G10" s="33"/>
    </row>
  </sheetData>
  <mergeCells count="1">
    <mergeCell ref="A2:G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12B-81DA-4EEE-92DE-CCDE88F2EB1C}">
  <sheetPr>
    <pageSetUpPr fitToPage="1"/>
  </sheetPr>
  <dimension ref="A1:I124"/>
  <sheetViews>
    <sheetView zoomScaleNormal="100" workbookViewId="0">
      <pane ySplit="5" topLeftCell="A6" activePane="bottomLeft" state="frozen"/>
      <selection pane="bottomLeft" activeCell="H100" sqref="H100"/>
    </sheetView>
  </sheetViews>
  <sheetFormatPr defaultColWidth="8.85546875" defaultRowHeight="15" x14ac:dyDescent="0.25"/>
  <cols>
    <col min="1" max="1" width="24.28515625" style="47" bestFit="1" customWidth="1"/>
    <col min="2" max="2" width="34.28515625" style="47" customWidth="1"/>
    <col min="3" max="4" width="25.28515625" style="47" customWidth="1"/>
    <col min="5" max="5" width="25.28515625" style="113" customWidth="1"/>
    <col min="6" max="6" width="15.7109375" style="47" customWidth="1"/>
    <col min="7" max="8" width="16.140625" style="47" customWidth="1"/>
    <col min="9" max="9" width="19.28515625" style="47" customWidth="1"/>
    <col min="10" max="12" width="12.28515625" style="47" customWidth="1"/>
    <col min="13" max="16384" width="8.85546875" style="47"/>
  </cols>
  <sheetData>
    <row r="1" spans="1:9" ht="18.75" x14ac:dyDescent="0.25">
      <c r="A1" s="44"/>
      <c r="B1" s="45"/>
      <c r="C1" s="45"/>
      <c r="D1" s="45"/>
      <c r="E1" s="112"/>
      <c r="F1" s="46"/>
    </row>
    <row r="2" spans="1:9" ht="15.75" x14ac:dyDescent="0.25">
      <c r="A2" s="175" t="s">
        <v>11</v>
      </c>
      <c r="B2" s="176"/>
      <c r="C2" s="176"/>
      <c r="D2" s="176"/>
      <c r="E2" s="176"/>
      <c r="F2" s="176"/>
    </row>
    <row r="3" spans="1:9" ht="18.75" x14ac:dyDescent="0.25">
      <c r="A3" s="45"/>
      <c r="B3" s="45"/>
      <c r="C3" s="45"/>
      <c r="D3" s="45"/>
      <c r="E3" s="112"/>
      <c r="F3" s="46"/>
    </row>
    <row r="4" spans="1:9" ht="38.25" x14ac:dyDescent="0.25">
      <c r="A4" s="48" t="s">
        <v>58</v>
      </c>
      <c r="B4" s="48" t="s">
        <v>59</v>
      </c>
      <c r="C4" s="49" t="s">
        <v>202</v>
      </c>
      <c r="D4" s="49" t="s">
        <v>201</v>
      </c>
      <c r="E4" s="108" t="s">
        <v>219</v>
      </c>
      <c r="F4" s="48" t="s">
        <v>49</v>
      </c>
    </row>
    <row r="5" spans="1:9" s="51" customFormat="1" ht="11.25" x14ac:dyDescent="0.2">
      <c r="A5" s="50">
        <v>1</v>
      </c>
      <c r="B5" s="50">
        <v>2</v>
      </c>
      <c r="C5" s="50">
        <v>2</v>
      </c>
      <c r="D5" s="50">
        <v>3</v>
      </c>
      <c r="E5" s="114">
        <v>4</v>
      </c>
      <c r="F5" s="50" t="s">
        <v>43</v>
      </c>
    </row>
    <row r="6" spans="1:9" s="56" customFormat="1" ht="25.5" x14ac:dyDescent="0.25">
      <c r="A6" s="117" t="s">
        <v>212</v>
      </c>
      <c r="B6" s="118" t="s">
        <v>61</v>
      </c>
      <c r="C6" s="139">
        <v>941900</v>
      </c>
      <c r="D6" s="119">
        <v>941900</v>
      </c>
      <c r="E6" s="137">
        <v>504623.68</v>
      </c>
      <c r="F6" s="119">
        <f t="shared" ref="F6:F71" si="0">E6/D6*100</f>
        <v>53.575080157129207</v>
      </c>
    </row>
    <row r="7" spans="1:9" ht="25.5" x14ac:dyDescent="0.25">
      <c r="A7" s="106" t="s">
        <v>215</v>
      </c>
      <c r="B7" s="107" t="s">
        <v>216</v>
      </c>
      <c r="C7" s="140">
        <v>728300</v>
      </c>
      <c r="D7" s="115">
        <v>728300</v>
      </c>
      <c r="E7" s="138">
        <v>366270.34</v>
      </c>
      <c r="F7" s="115">
        <f t="shared" si="0"/>
        <v>50.291135521076477</v>
      </c>
      <c r="G7" s="58"/>
      <c r="H7" s="58"/>
      <c r="I7" s="58"/>
    </row>
    <row r="8" spans="1:9" x14ac:dyDescent="0.25">
      <c r="A8" s="122" t="s">
        <v>220</v>
      </c>
      <c r="B8" s="123" t="s">
        <v>64</v>
      </c>
      <c r="C8" s="124">
        <v>650300</v>
      </c>
      <c r="D8" s="124">
        <v>650300</v>
      </c>
      <c r="E8" s="125">
        <v>300108.13</v>
      </c>
      <c r="F8" s="126">
        <f t="shared" ref="F8:F9" si="1">E8/D8*100</f>
        <v>46.149181916038749</v>
      </c>
      <c r="G8" s="58"/>
      <c r="H8" s="58"/>
      <c r="I8" s="58"/>
    </row>
    <row r="9" spans="1:9" x14ac:dyDescent="0.25">
      <c r="A9" s="121" t="s">
        <v>221</v>
      </c>
      <c r="B9" s="120" t="s">
        <v>64</v>
      </c>
      <c r="C9" s="59">
        <v>650300</v>
      </c>
      <c r="D9" s="59">
        <v>650300</v>
      </c>
      <c r="E9" s="110">
        <v>300108.13</v>
      </c>
      <c r="F9" s="53">
        <f t="shared" si="1"/>
        <v>46.149181916038749</v>
      </c>
      <c r="G9" s="58"/>
      <c r="H9" s="58"/>
      <c r="I9" s="58"/>
    </row>
    <row r="10" spans="1:9" x14ac:dyDescent="0.25">
      <c r="A10" s="130" t="s">
        <v>65</v>
      </c>
      <c r="B10" s="85" t="s">
        <v>5</v>
      </c>
      <c r="C10" s="131">
        <v>540000</v>
      </c>
      <c r="D10" s="131">
        <v>540000</v>
      </c>
      <c r="E10" s="132">
        <v>261645.44</v>
      </c>
      <c r="F10" s="131">
        <f t="shared" si="0"/>
        <v>48.452859259259263</v>
      </c>
    </row>
    <row r="11" spans="1:9" x14ac:dyDescent="0.25">
      <c r="A11" s="84" t="s">
        <v>163</v>
      </c>
      <c r="B11" s="61" t="s">
        <v>33</v>
      </c>
      <c r="C11" s="53">
        <v>438000</v>
      </c>
      <c r="D11" s="53">
        <v>438001</v>
      </c>
      <c r="E11" s="109">
        <v>211154.92</v>
      </c>
      <c r="F11" s="53">
        <f t="shared" si="0"/>
        <v>48.208775779050733</v>
      </c>
    </row>
    <row r="12" spans="1:9" x14ac:dyDescent="0.25">
      <c r="A12" s="84" t="s">
        <v>159</v>
      </c>
      <c r="B12" s="61" t="s">
        <v>162</v>
      </c>
      <c r="C12" s="53" t="s">
        <v>207</v>
      </c>
      <c r="D12" s="53" t="s">
        <v>207</v>
      </c>
      <c r="E12" s="109" t="s">
        <v>207</v>
      </c>
      <c r="F12" s="53">
        <v>0</v>
      </c>
    </row>
    <row r="13" spans="1:9" x14ac:dyDescent="0.25">
      <c r="A13" s="84" t="s">
        <v>160</v>
      </c>
      <c r="B13" s="61" t="s">
        <v>94</v>
      </c>
      <c r="C13" s="53">
        <v>30000</v>
      </c>
      <c r="D13" s="53">
        <v>30000</v>
      </c>
      <c r="E13" s="109">
        <v>16116.11</v>
      </c>
      <c r="F13" s="53">
        <f t="shared" si="0"/>
        <v>53.720366666666663</v>
      </c>
    </row>
    <row r="14" spans="1:9" ht="25.5" x14ac:dyDescent="0.25">
      <c r="A14" s="84" t="s">
        <v>161</v>
      </c>
      <c r="B14" s="61" t="s">
        <v>96</v>
      </c>
      <c r="C14" s="53">
        <v>72000</v>
      </c>
      <c r="D14" s="53">
        <v>72000</v>
      </c>
      <c r="E14" s="109">
        <v>34374.410000000003</v>
      </c>
      <c r="F14" s="53">
        <f t="shared" si="0"/>
        <v>47.742236111111112</v>
      </c>
    </row>
    <row r="15" spans="1:9" x14ac:dyDescent="0.25">
      <c r="A15" s="130" t="s">
        <v>66</v>
      </c>
      <c r="B15" s="85" t="s">
        <v>13</v>
      </c>
      <c r="C15" s="131">
        <v>108900</v>
      </c>
      <c r="D15" s="131">
        <v>108900</v>
      </c>
      <c r="E15" s="132">
        <v>37671.339999999997</v>
      </c>
      <c r="F15" s="131">
        <f t="shared" si="0"/>
        <v>34.592598714416894</v>
      </c>
    </row>
    <row r="16" spans="1:9" ht="25.5" x14ac:dyDescent="0.25">
      <c r="A16" s="84" t="s">
        <v>164</v>
      </c>
      <c r="B16" s="61" t="s">
        <v>97</v>
      </c>
      <c r="C16" s="53">
        <v>7000</v>
      </c>
      <c r="D16" s="53">
        <v>7000</v>
      </c>
      <c r="E16" s="109">
        <v>3203.76</v>
      </c>
      <c r="F16" s="53">
        <f t="shared" si="0"/>
        <v>45.768000000000001</v>
      </c>
    </row>
    <row r="17" spans="1:6" x14ac:dyDescent="0.25">
      <c r="A17" s="84" t="s">
        <v>165</v>
      </c>
      <c r="B17" s="61" t="s">
        <v>98</v>
      </c>
      <c r="C17" s="53">
        <v>1000</v>
      </c>
      <c r="D17" s="53">
        <v>1000</v>
      </c>
      <c r="E17" s="109">
        <v>362.5</v>
      </c>
      <c r="F17" s="53">
        <f t="shared" si="0"/>
        <v>36.25</v>
      </c>
    </row>
    <row r="18" spans="1:6" x14ac:dyDescent="0.25">
      <c r="A18" s="84" t="s">
        <v>166</v>
      </c>
      <c r="B18" s="61" t="s">
        <v>99</v>
      </c>
      <c r="C18" s="53" t="s">
        <v>207</v>
      </c>
      <c r="D18" s="53" t="s">
        <v>207</v>
      </c>
      <c r="E18" s="109" t="s">
        <v>207</v>
      </c>
      <c r="F18" s="109" t="s">
        <v>207</v>
      </c>
    </row>
    <row r="19" spans="1:6" x14ac:dyDescent="0.25">
      <c r="A19" s="84" t="s">
        <v>167</v>
      </c>
      <c r="B19" s="61" t="s">
        <v>101</v>
      </c>
      <c r="C19" s="53">
        <v>2600</v>
      </c>
      <c r="D19" s="53">
        <v>2600</v>
      </c>
      <c r="E19" s="109">
        <v>2462.61</v>
      </c>
      <c r="F19" s="53">
        <f t="shared" si="0"/>
        <v>94.715769230769226</v>
      </c>
    </row>
    <row r="20" spans="1:6" x14ac:dyDescent="0.25">
      <c r="A20" s="84" t="s">
        <v>168</v>
      </c>
      <c r="B20" s="61" t="s">
        <v>102</v>
      </c>
      <c r="C20" s="53">
        <v>700</v>
      </c>
      <c r="D20" s="53">
        <v>700</v>
      </c>
      <c r="E20" s="109">
        <v>469.13</v>
      </c>
      <c r="F20" s="53"/>
    </row>
    <row r="21" spans="1:6" x14ac:dyDescent="0.25">
      <c r="A21" s="84" t="s">
        <v>169</v>
      </c>
      <c r="B21" s="61" t="s">
        <v>103</v>
      </c>
      <c r="C21" s="53">
        <v>20000</v>
      </c>
      <c r="D21" s="53">
        <v>20000</v>
      </c>
      <c r="E21" s="109">
        <v>9355.5499999999993</v>
      </c>
      <c r="F21" s="53">
        <f t="shared" si="0"/>
        <v>46.777749999999997</v>
      </c>
    </row>
    <row r="22" spans="1:6" ht="25.5" x14ac:dyDescent="0.25">
      <c r="A22" s="84" t="s">
        <v>170</v>
      </c>
      <c r="B22" s="61" t="s">
        <v>104</v>
      </c>
      <c r="C22" s="53">
        <v>4500</v>
      </c>
      <c r="D22" s="53">
        <v>4500</v>
      </c>
      <c r="E22" s="109">
        <v>1538.15</v>
      </c>
      <c r="F22" s="53">
        <f t="shared" si="0"/>
        <v>34.181111111111115</v>
      </c>
    </row>
    <row r="23" spans="1:6" x14ac:dyDescent="0.25">
      <c r="A23" s="84" t="s">
        <v>171</v>
      </c>
      <c r="B23" s="61" t="s">
        <v>105</v>
      </c>
      <c r="C23" s="53">
        <v>4500</v>
      </c>
      <c r="D23" s="53">
        <v>4500</v>
      </c>
      <c r="E23" s="109">
        <v>1839.89</v>
      </c>
      <c r="F23" s="53">
        <v>0</v>
      </c>
    </row>
    <row r="24" spans="1:6" x14ac:dyDescent="0.25">
      <c r="A24" s="84" t="s">
        <v>172</v>
      </c>
      <c r="B24" s="61" t="s">
        <v>106</v>
      </c>
      <c r="C24" s="53">
        <v>500</v>
      </c>
      <c r="D24" s="53">
        <v>500</v>
      </c>
      <c r="E24" s="109" t="s">
        <v>207</v>
      </c>
      <c r="F24" s="53">
        <v>0</v>
      </c>
    </row>
    <row r="25" spans="1:6" x14ac:dyDescent="0.25">
      <c r="A25" s="84" t="s">
        <v>173</v>
      </c>
      <c r="B25" s="61" t="s">
        <v>108</v>
      </c>
      <c r="C25" s="53">
        <v>7000</v>
      </c>
      <c r="D25" s="53">
        <v>7000</v>
      </c>
      <c r="E25" s="109">
        <v>3735.64</v>
      </c>
      <c r="F25" s="53">
        <f t="shared" si="0"/>
        <v>53.366285714285709</v>
      </c>
    </row>
    <row r="26" spans="1:6" x14ac:dyDescent="0.25">
      <c r="A26" s="84" t="s">
        <v>174</v>
      </c>
      <c r="B26" s="61" t="s">
        <v>109</v>
      </c>
      <c r="C26" s="53">
        <v>5000</v>
      </c>
      <c r="D26" s="53">
        <v>5000</v>
      </c>
      <c r="E26" s="109">
        <v>881.96</v>
      </c>
      <c r="F26" s="53">
        <f t="shared" si="0"/>
        <v>17.639200000000002</v>
      </c>
    </row>
    <row r="27" spans="1:6" x14ac:dyDescent="0.25">
      <c r="A27" s="84" t="s">
        <v>176</v>
      </c>
      <c r="B27" s="61" t="s">
        <v>116</v>
      </c>
      <c r="C27" s="53">
        <v>5500</v>
      </c>
      <c r="D27" s="53">
        <v>5500</v>
      </c>
      <c r="E27" s="109">
        <v>2493.69</v>
      </c>
      <c r="F27" s="53">
        <f t="shared" si="0"/>
        <v>45.339818181818181</v>
      </c>
    </row>
    <row r="28" spans="1:6" x14ac:dyDescent="0.25">
      <c r="A28" s="84" t="s">
        <v>177</v>
      </c>
      <c r="B28" s="61" t="s">
        <v>115</v>
      </c>
      <c r="C28" s="53" t="s">
        <v>207</v>
      </c>
      <c r="D28" s="53" t="s">
        <v>207</v>
      </c>
      <c r="E28" s="109" t="s">
        <v>207</v>
      </c>
      <c r="F28" s="53">
        <v>0</v>
      </c>
    </row>
    <row r="29" spans="1:6" x14ac:dyDescent="0.25">
      <c r="A29" s="84" t="s">
        <v>178</v>
      </c>
      <c r="B29" s="61" t="s">
        <v>114</v>
      </c>
      <c r="C29" s="53">
        <v>1500</v>
      </c>
      <c r="D29" s="53" t="s">
        <v>207</v>
      </c>
      <c r="E29" s="109" t="s">
        <v>207</v>
      </c>
      <c r="F29" s="53" t="s">
        <v>207</v>
      </c>
    </row>
    <row r="30" spans="1:6" x14ac:dyDescent="0.25">
      <c r="A30" s="84" t="s">
        <v>179</v>
      </c>
      <c r="B30" s="61" t="s">
        <v>113</v>
      </c>
      <c r="C30" s="53">
        <v>36500</v>
      </c>
      <c r="D30" s="53">
        <v>36500</v>
      </c>
      <c r="E30" s="109">
        <v>4840.04</v>
      </c>
      <c r="F30" s="53">
        <f t="shared" si="0"/>
        <v>13.260383561643835</v>
      </c>
    </row>
    <row r="31" spans="1:6" x14ac:dyDescent="0.25">
      <c r="A31" s="84" t="s">
        <v>180</v>
      </c>
      <c r="B31" s="61" t="s">
        <v>112</v>
      </c>
      <c r="C31" s="53">
        <v>4000</v>
      </c>
      <c r="D31" s="53">
        <v>4000</v>
      </c>
      <c r="E31" s="109">
        <v>2641.81</v>
      </c>
      <c r="F31" s="53">
        <f t="shared" si="0"/>
        <v>66.045249999999996</v>
      </c>
    </row>
    <row r="32" spans="1:6" x14ac:dyDescent="0.25">
      <c r="A32" s="84" t="s">
        <v>188</v>
      </c>
      <c r="B32" s="61" t="s">
        <v>111</v>
      </c>
      <c r="C32" s="53">
        <v>2500</v>
      </c>
      <c r="D32" s="53">
        <v>2500</v>
      </c>
      <c r="E32" s="109">
        <v>1910.98</v>
      </c>
      <c r="F32" s="53" t="s">
        <v>207</v>
      </c>
    </row>
    <row r="33" spans="1:9" ht="25.5" x14ac:dyDescent="0.25">
      <c r="A33" s="84" t="s">
        <v>181</v>
      </c>
      <c r="B33" s="61" t="s">
        <v>119</v>
      </c>
      <c r="C33" s="53">
        <v>2500</v>
      </c>
      <c r="D33" s="53">
        <v>2500</v>
      </c>
      <c r="E33" s="109">
        <v>773.07</v>
      </c>
      <c r="F33" s="53">
        <f t="shared" si="0"/>
        <v>30.922799999999999</v>
      </c>
    </row>
    <row r="34" spans="1:9" x14ac:dyDescent="0.25">
      <c r="A34" s="84" t="s">
        <v>182</v>
      </c>
      <c r="B34" s="61" t="s">
        <v>120</v>
      </c>
      <c r="C34" s="53">
        <v>3500</v>
      </c>
      <c r="D34" s="53">
        <v>3500</v>
      </c>
      <c r="E34" s="109">
        <v>1162.56</v>
      </c>
      <c r="F34" s="53">
        <f t="shared" si="0"/>
        <v>33.216000000000001</v>
      </c>
    </row>
    <row r="35" spans="1:9" x14ac:dyDescent="0.25">
      <c r="A35" s="84" t="s">
        <v>184</v>
      </c>
      <c r="B35" s="61" t="s">
        <v>122</v>
      </c>
      <c r="C35" s="53" t="s">
        <v>207</v>
      </c>
      <c r="D35" s="53" t="s">
        <v>207</v>
      </c>
      <c r="E35" s="109" t="s">
        <v>207</v>
      </c>
      <c r="F35" s="109" t="s">
        <v>207</v>
      </c>
    </row>
    <row r="36" spans="1:9" x14ac:dyDescent="0.25">
      <c r="A36" s="84" t="s">
        <v>185</v>
      </c>
      <c r="B36" s="61" t="s">
        <v>123</v>
      </c>
      <c r="C36" s="53">
        <v>100</v>
      </c>
      <c r="D36" s="53">
        <v>100</v>
      </c>
      <c r="E36" s="109" t="s">
        <v>207</v>
      </c>
      <c r="F36" s="109" t="s">
        <v>207</v>
      </c>
    </row>
    <row r="37" spans="1:9" x14ac:dyDescent="0.25">
      <c r="A37" s="84" t="s">
        <v>186</v>
      </c>
      <c r="B37" s="61" t="s">
        <v>118</v>
      </c>
      <c r="C37" s="53" t="s">
        <v>207</v>
      </c>
      <c r="D37" s="53" t="s">
        <v>207</v>
      </c>
      <c r="E37" s="109" t="s">
        <v>207</v>
      </c>
      <c r="F37" s="109" t="s">
        <v>207</v>
      </c>
    </row>
    <row r="38" spans="1:9" x14ac:dyDescent="0.25">
      <c r="A38" s="130" t="s">
        <v>67</v>
      </c>
      <c r="B38" s="85" t="s">
        <v>68</v>
      </c>
      <c r="C38" s="131">
        <v>1400</v>
      </c>
      <c r="D38" s="131">
        <v>1400</v>
      </c>
      <c r="E38" s="132">
        <v>791.35</v>
      </c>
      <c r="F38" s="131">
        <f t="shared" si="0"/>
        <v>56.525000000000006</v>
      </c>
    </row>
    <row r="39" spans="1:9" ht="25.5" x14ac:dyDescent="0.25">
      <c r="A39" s="84" t="s">
        <v>187</v>
      </c>
      <c r="B39" s="61" t="s">
        <v>125</v>
      </c>
      <c r="C39" s="53">
        <v>1400</v>
      </c>
      <c r="D39" s="53">
        <v>1400</v>
      </c>
      <c r="E39" s="109">
        <v>791.35</v>
      </c>
      <c r="F39" s="53">
        <f t="shared" si="0"/>
        <v>56.525000000000006</v>
      </c>
    </row>
    <row r="40" spans="1:9" ht="25.5" x14ac:dyDescent="0.25">
      <c r="A40" s="106" t="s">
        <v>217</v>
      </c>
      <c r="B40" s="107" t="s">
        <v>72</v>
      </c>
      <c r="C40" s="115">
        <v>170000</v>
      </c>
      <c r="D40" s="115">
        <v>170000</v>
      </c>
      <c r="E40" s="116">
        <v>77658.52</v>
      </c>
      <c r="F40" s="115">
        <f t="shared" si="0"/>
        <v>45.681482352941174</v>
      </c>
      <c r="G40" s="58"/>
      <c r="H40" s="58"/>
      <c r="I40" s="58"/>
    </row>
    <row r="41" spans="1:9" x14ac:dyDescent="0.25">
      <c r="A41" s="130" t="s">
        <v>66</v>
      </c>
      <c r="B41" s="85" t="s">
        <v>13</v>
      </c>
      <c r="C41" s="131">
        <v>170000</v>
      </c>
      <c r="D41" s="131">
        <v>170000</v>
      </c>
      <c r="E41" s="132">
        <v>77658.52</v>
      </c>
      <c r="F41" s="131">
        <f t="shared" si="0"/>
        <v>45.681482352941174</v>
      </c>
    </row>
    <row r="42" spans="1:9" x14ac:dyDescent="0.25">
      <c r="A42" s="84" t="s">
        <v>190</v>
      </c>
      <c r="B42" s="61" t="s">
        <v>35</v>
      </c>
      <c r="C42" s="53" t="s">
        <v>207</v>
      </c>
      <c r="D42" s="53" t="s">
        <v>207</v>
      </c>
      <c r="E42" s="53" t="s">
        <v>207</v>
      </c>
      <c r="F42" s="53" t="s">
        <v>207</v>
      </c>
    </row>
    <row r="43" spans="1:9" x14ac:dyDescent="0.25">
      <c r="A43" s="84" t="s">
        <v>166</v>
      </c>
      <c r="B43" s="61" t="s">
        <v>99</v>
      </c>
      <c r="C43" s="53" t="s">
        <v>207</v>
      </c>
      <c r="D43" s="53" t="s">
        <v>207</v>
      </c>
      <c r="E43" s="53" t="s">
        <v>207</v>
      </c>
      <c r="F43" s="53" t="s">
        <v>207</v>
      </c>
    </row>
    <row r="44" spans="1:9" x14ac:dyDescent="0.25">
      <c r="A44" s="84" t="s">
        <v>168</v>
      </c>
      <c r="B44" s="61" t="s">
        <v>102</v>
      </c>
      <c r="C44" s="53">
        <v>10000</v>
      </c>
      <c r="D44" s="53">
        <v>10000</v>
      </c>
      <c r="E44" s="111">
        <v>868.21</v>
      </c>
      <c r="F44" s="53">
        <f t="shared" si="0"/>
        <v>8.6821000000000002</v>
      </c>
    </row>
    <row r="45" spans="1:9" x14ac:dyDescent="0.25">
      <c r="A45" s="84" t="s">
        <v>169</v>
      </c>
      <c r="B45" s="61" t="s">
        <v>103</v>
      </c>
      <c r="C45" s="53" t="s">
        <v>207</v>
      </c>
      <c r="D45" s="53" t="s">
        <v>207</v>
      </c>
      <c r="E45" s="53" t="s">
        <v>207</v>
      </c>
      <c r="F45" s="53" t="s">
        <v>207</v>
      </c>
    </row>
    <row r="46" spans="1:9" ht="25.5" x14ac:dyDescent="0.25">
      <c r="A46" s="84" t="s">
        <v>170</v>
      </c>
      <c r="B46" s="61" t="s">
        <v>104</v>
      </c>
      <c r="C46" s="53" t="s">
        <v>207</v>
      </c>
      <c r="D46" s="53" t="s">
        <v>207</v>
      </c>
      <c r="E46" s="53" t="s">
        <v>207</v>
      </c>
      <c r="F46" s="53" t="s">
        <v>207</v>
      </c>
    </row>
    <row r="47" spans="1:9" x14ac:dyDescent="0.25">
      <c r="A47" s="84" t="s">
        <v>173</v>
      </c>
      <c r="B47" s="61" t="s">
        <v>108</v>
      </c>
      <c r="C47" s="53">
        <v>500</v>
      </c>
      <c r="D47" s="53">
        <v>500</v>
      </c>
      <c r="E47" s="111">
        <v>361.57</v>
      </c>
      <c r="F47" s="53" t="s">
        <v>207</v>
      </c>
    </row>
    <row r="48" spans="1:9" x14ac:dyDescent="0.25">
      <c r="A48" s="84" t="s">
        <v>174</v>
      </c>
      <c r="B48" s="61" t="s">
        <v>109</v>
      </c>
      <c r="C48" s="53" t="s">
        <v>207</v>
      </c>
      <c r="D48" s="53" t="s">
        <v>207</v>
      </c>
      <c r="E48" s="111" t="s">
        <v>207</v>
      </c>
      <c r="F48" s="53" t="s">
        <v>207</v>
      </c>
    </row>
    <row r="49" spans="1:9" x14ac:dyDescent="0.25">
      <c r="A49" s="84" t="s">
        <v>175</v>
      </c>
      <c r="B49" s="61" t="s">
        <v>110</v>
      </c>
      <c r="C49" s="53">
        <v>30000</v>
      </c>
      <c r="D49" s="53">
        <v>30000</v>
      </c>
      <c r="E49" s="111">
        <v>8972.4699999999993</v>
      </c>
      <c r="F49" s="53">
        <f t="shared" si="0"/>
        <v>29.908233333333335</v>
      </c>
    </row>
    <row r="50" spans="1:9" x14ac:dyDescent="0.25">
      <c r="A50" s="84" t="s">
        <v>176</v>
      </c>
      <c r="B50" s="61" t="s">
        <v>116</v>
      </c>
      <c r="C50" s="53" t="s">
        <v>207</v>
      </c>
      <c r="D50" s="53" t="s">
        <v>207</v>
      </c>
      <c r="E50" s="111" t="s">
        <v>207</v>
      </c>
      <c r="F50" s="111" t="s">
        <v>207</v>
      </c>
    </row>
    <row r="51" spans="1:9" x14ac:dyDescent="0.25">
      <c r="A51" s="84" t="s">
        <v>177</v>
      </c>
      <c r="B51" s="61" t="s">
        <v>115</v>
      </c>
      <c r="C51" s="53">
        <v>10000</v>
      </c>
      <c r="D51" s="53">
        <v>10000</v>
      </c>
      <c r="E51" s="111">
        <v>3697.43</v>
      </c>
      <c r="F51" s="111" t="s">
        <v>207</v>
      </c>
    </row>
    <row r="52" spans="1:9" x14ac:dyDescent="0.25">
      <c r="A52" s="84" t="s">
        <v>179</v>
      </c>
      <c r="B52" s="61" t="s">
        <v>113</v>
      </c>
      <c r="C52" s="53">
        <v>110000</v>
      </c>
      <c r="D52" s="53">
        <v>110000</v>
      </c>
      <c r="E52" s="111">
        <v>58060.74</v>
      </c>
      <c r="F52" s="53">
        <f t="shared" si="0"/>
        <v>52.78249090909091</v>
      </c>
    </row>
    <row r="53" spans="1:9" x14ac:dyDescent="0.25">
      <c r="A53" s="84" t="s">
        <v>180</v>
      </c>
      <c r="B53" s="61" t="s">
        <v>112</v>
      </c>
      <c r="C53" s="53" t="s">
        <v>207</v>
      </c>
      <c r="D53" s="53" t="s">
        <v>207</v>
      </c>
      <c r="E53" s="111" t="s">
        <v>207</v>
      </c>
      <c r="F53" s="111" t="s">
        <v>207</v>
      </c>
    </row>
    <row r="54" spans="1:9" x14ac:dyDescent="0.25">
      <c r="A54" s="84" t="s">
        <v>188</v>
      </c>
      <c r="B54" s="61" t="s">
        <v>111</v>
      </c>
      <c r="C54" s="53">
        <v>4500</v>
      </c>
      <c r="D54" s="53">
        <v>4500</v>
      </c>
      <c r="E54" s="111">
        <v>4304.28</v>
      </c>
      <c r="F54" s="53">
        <f t="shared" si="0"/>
        <v>95.650666666666666</v>
      </c>
    </row>
    <row r="55" spans="1:9" ht="25.5" x14ac:dyDescent="0.25">
      <c r="A55" s="84" t="s">
        <v>189</v>
      </c>
      <c r="B55" s="61" t="s">
        <v>117</v>
      </c>
      <c r="C55" s="53" t="s">
        <v>207</v>
      </c>
      <c r="D55" s="53" t="s">
        <v>207</v>
      </c>
      <c r="E55" s="111" t="s">
        <v>207</v>
      </c>
      <c r="F55" s="53" t="s">
        <v>207</v>
      </c>
    </row>
    <row r="56" spans="1:9" x14ac:dyDescent="0.25">
      <c r="A56" s="84" t="s">
        <v>183</v>
      </c>
      <c r="B56" s="61" t="s">
        <v>121</v>
      </c>
      <c r="C56" s="53">
        <v>5000</v>
      </c>
      <c r="D56" s="53">
        <v>5000</v>
      </c>
      <c r="E56" s="111">
        <v>1393.82</v>
      </c>
      <c r="F56" s="53" t="s">
        <v>207</v>
      </c>
    </row>
    <row r="57" spans="1:9" ht="25.5" x14ac:dyDescent="0.25">
      <c r="A57" s="106" t="s">
        <v>75</v>
      </c>
      <c r="B57" s="107" t="s">
        <v>76</v>
      </c>
      <c r="C57" s="115">
        <v>27000</v>
      </c>
      <c r="D57" s="115">
        <v>27000</v>
      </c>
      <c r="E57" s="116">
        <v>17160.63</v>
      </c>
      <c r="F57" s="115">
        <f t="shared" si="0"/>
        <v>63.55788888888889</v>
      </c>
      <c r="G57" s="58"/>
      <c r="H57" s="58"/>
      <c r="I57" s="58"/>
    </row>
    <row r="58" spans="1:9" x14ac:dyDescent="0.25">
      <c r="A58" s="130" t="s">
        <v>66</v>
      </c>
      <c r="B58" s="85" t="s">
        <v>13</v>
      </c>
      <c r="C58" s="131">
        <v>0</v>
      </c>
      <c r="D58" s="131">
        <v>0</v>
      </c>
      <c r="E58" s="133" t="s">
        <v>207</v>
      </c>
      <c r="F58" s="131" t="s">
        <v>207</v>
      </c>
    </row>
    <row r="59" spans="1:9" x14ac:dyDescent="0.25">
      <c r="A59" s="84" t="s">
        <v>174</v>
      </c>
      <c r="B59" s="61" t="s">
        <v>109</v>
      </c>
      <c r="C59" s="53">
        <v>0</v>
      </c>
      <c r="D59" s="53">
        <v>0</v>
      </c>
      <c r="E59" s="111" t="s">
        <v>207</v>
      </c>
      <c r="F59" s="53" t="s">
        <v>207</v>
      </c>
    </row>
    <row r="60" spans="1:9" ht="25.5" x14ac:dyDescent="0.25">
      <c r="A60" s="130" t="s">
        <v>77</v>
      </c>
      <c r="B60" s="85" t="s">
        <v>78</v>
      </c>
      <c r="C60" s="131">
        <v>27000</v>
      </c>
      <c r="D60" s="131">
        <v>27000</v>
      </c>
      <c r="E60" s="133">
        <v>15660.63</v>
      </c>
      <c r="F60" s="131">
        <f t="shared" si="0"/>
        <v>58.002333333333333</v>
      </c>
    </row>
    <row r="61" spans="1:9" x14ac:dyDescent="0.25">
      <c r="A61" s="84" t="s">
        <v>192</v>
      </c>
      <c r="B61" s="61" t="s">
        <v>138</v>
      </c>
      <c r="C61" s="53">
        <v>12500</v>
      </c>
      <c r="D61" s="53">
        <v>12500</v>
      </c>
      <c r="E61" s="111">
        <v>8291.43</v>
      </c>
      <c r="F61" s="53">
        <f t="shared" si="0"/>
        <v>66.331440000000001</v>
      </c>
    </row>
    <row r="62" spans="1:9" x14ac:dyDescent="0.25">
      <c r="A62" s="84" t="s">
        <v>193</v>
      </c>
      <c r="B62" s="61" t="s">
        <v>140</v>
      </c>
      <c r="C62" s="53">
        <v>0</v>
      </c>
      <c r="D62" s="53">
        <v>0</v>
      </c>
      <c r="E62" s="111"/>
      <c r="F62" s="53" t="s">
        <v>207</v>
      </c>
    </row>
    <row r="63" spans="1:9" x14ac:dyDescent="0.25">
      <c r="A63" s="84" t="s">
        <v>194</v>
      </c>
      <c r="B63" s="61" t="s">
        <v>141</v>
      </c>
      <c r="C63" s="53">
        <v>0</v>
      </c>
      <c r="D63" s="53">
        <v>0</v>
      </c>
      <c r="E63" s="111" t="s">
        <v>207</v>
      </c>
      <c r="F63" s="53" t="s">
        <v>207</v>
      </c>
    </row>
    <row r="64" spans="1:9" x14ac:dyDescent="0.25">
      <c r="A64" s="84" t="s">
        <v>195</v>
      </c>
      <c r="B64" s="61" t="s">
        <v>142</v>
      </c>
      <c r="C64" s="53">
        <v>0</v>
      </c>
      <c r="D64" s="53">
        <v>0</v>
      </c>
      <c r="E64" s="111" t="s">
        <v>207</v>
      </c>
      <c r="F64" s="53" t="s">
        <v>207</v>
      </c>
    </row>
    <row r="65" spans="1:9" ht="25.5" x14ac:dyDescent="0.25">
      <c r="A65" s="84" t="s">
        <v>198</v>
      </c>
      <c r="B65" s="61" t="s">
        <v>143</v>
      </c>
      <c r="C65" s="53">
        <v>14500</v>
      </c>
      <c r="D65" s="53">
        <v>14500</v>
      </c>
      <c r="E65" s="111">
        <v>7369.2</v>
      </c>
      <c r="F65" s="53">
        <f t="shared" si="0"/>
        <v>50.822068965517239</v>
      </c>
    </row>
    <row r="66" spans="1:9" x14ac:dyDescent="0.25">
      <c r="A66" s="84" t="s">
        <v>196</v>
      </c>
      <c r="B66" s="61" t="s">
        <v>145</v>
      </c>
      <c r="C66" s="53">
        <v>0</v>
      </c>
      <c r="D66" s="53">
        <v>0</v>
      </c>
      <c r="E66" s="53">
        <v>0</v>
      </c>
      <c r="F66" s="53">
        <v>0</v>
      </c>
    </row>
    <row r="67" spans="1:9" x14ac:dyDescent="0.25">
      <c r="A67" s="122" t="s">
        <v>199</v>
      </c>
      <c r="B67" s="127" t="s">
        <v>70</v>
      </c>
      <c r="C67" s="124">
        <v>78000</v>
      </c>
      <c r="D67" s="124">
        <v>78000</v>
      </c>
      <c r="E67" s="125">
        <v>65832.210000000006</v>
      </c>
      <c r="F67" s="124">
        <f t="shared" si="0"/>
        <v>84.40026923076924</v>
      </c>
    </row>
    <row r="68" spans="1:9" x14ac:dyDescent="0.25">
      <c r="A68" s="121" t="s">
        <v>69</v>
      </c>
      <c r="B68" s="120" t="s">
        <v>70</v>
      </c>
      <c r="C68" s="59">
        <v>78000</v>
      </c>
      <c r="D68" s="59">
        <v>78000</v>
      </c>
      <c r="E68" s="110">
        <v>65832.210000000006</v>
      </c>
      <c r="F68" s="59">
        <f t="shared" si="0"/>
        <v>84.40026923076924</v>
      </c>
      <c r="G68" s="60"/>
      <c r="H68" s="60"/>
      <c r="I68" s="60"/>
    </row>
    <row r="69" spans="1:9" s="56" customFormat="1" x14ac:dyDescent="0.25">
      <c r="A69" s="54" t="s">
        <v>60</v>
      </c>
      <c r="B69" s="52" t="s">
        <v>61</v>
      </c>
      <c r="C69" s="55">
        <v>78000</v>
      </c>
      <c r="D69" s="55">
        <v>78000</v>
      </c>
      <c r="E69" s="129">
        <v>65832.210000000006</v>
      </c>
      <c r="F69" s="53">
        <f t="shared" si="0"/>
        <v>84.40026923076924</v>
      </c>
    </row>
    <row r="70" spans="1:9" ht="25.5" x14ac:dyDescent="0.25">
      <c r="A70" s="57" t="s">
        <v>215</v>
      </c>
      <c r="B70" s="52" t="s">
        <v>216</v>
      </c>
      <c r="C70" s="53">
        <v>78000</v>
      </c>
      <c r="D70" s="53">
        <v>78000</v>
      </c>
      <c r="E70" s="109">
        <v>65832.210000000006</v>
      </c>
      <c r="F70" s="53">
        <f t="shared" si="0"/>
        <v>84.40026923076924</v>
      </c>
      <c r="G70" s="58"/>
      <c r="H70" s="58"/>
      <c r="I70" s="58"/>
    </row>
    <row r="71" spans="1:9" x14ac:dyDescent="0.25">
      <c r="A71" s="130" t="s">
        <v>65</v>
      </c>
      <c r="B71" s="85" t="s">
        <v>5</v>
      </c>
      <c r="C71" s="131">
        <v>8500</v>
      </c>
      <c r="D71" s="131">
        <v>8500</v>
      </c>
      <c r="E71" s="132">
        <v>4916.3599999999997</v>
      </c>
      <c r="F71" s="131">
        <f t="shared" si="0"/>
        <v>57.839529411764701</v>
      </c>
      <c r="G71" s="58"/>
      <c r="H71" s="58"/>
      <c r="I71" s="58"/>
    </row>
    <row r="72" spans="1:9" x14ac:dyDescent="0.25">
      <c r="A72" s="84" t="s">
        <v>163</v>
      </c>
      <c r="B72" s="61" t="s">
        <v>33</v>
      </c>
      <c r="C72" s="53">
        <v>0</v>
      </c>
      <c r="D72" s="53">
        <v>0</v>
      </c>
      <c r="E72" s="109">
        <v>0</v>
      </c>
      <c r="F72" s="53" t="s">
        <v>207</v>
      </c>
      <c r="G72" s="58"/>
      <c r="H72" s="58"/>
      <c r="I72" s="58"/>
    </row>
    <row r="73" spans="1:9" x14ac:dyDescent="0.25">
      <c r="A73" s="84" t="s">
        <v>160</v>
      </c>
      <c r="B73" s="61" t="s">
        <v>94</v>
      </c>
      <c r="C73" s="53">
        <v>8500</v>
      </c>
      <c r="D73" s="53">
        <v>8500</v>
      </c>
      <c r="E73" s="109">
        <v>4961</v>
      </c>
      <c r="F73" s="53">
        <f t="shared" ref="F73:F98" si="2">E73/D73*100</f>
        <v>58.364705882352943</v>
      </c>
      <c r="G73" s="58"/>
      <c r="H73" s="58"/>
      <c r="I73" s="58"/>
    </row>
    <row r="74" spans="1:9" ht="25.5" x14ac:dyDescent="0.25">
      <c r="A74" s="84" t="s">
        <v>161</v>
      </c>
      <c r="B74" s="61" t="s">
        <v>96</v>
      </c>
      <c r="C74" s="53">
        <v>0</v>
      </c>
      <c r="D74" s="53">
        <v>0</v>
      </c>
      <c r="E74" s="109" t="s">
        <v>207</v>
      </c>
      <c r="F74" s="53" t="s">
        <v>207</v>
      </c>
      <c r="G74" s="58"/>
      <c r="H74" s="58"/>
      <c r="I74" s="58"/>
    </row>
    <row r="75" spans="1:9" x14ac:dyDescent="0.25">
      <c r="A75" s="130" t="s">
        <v>66</v>
      </c>
      <c r="B75" s="85" t="s">
        <v>13</v>
      </c>
      <c r="C75" s="131">
        <v>69300</v>
      </c>
      <c r="D75" s="131">
        <v>69300</v>
      </c>
      <c r="E75" s="132">
        <v>60915.66</v>
      </c>
      <c r="F75" s="131">
        <f t="shared" si="2"/>
        <v>87.901385281385288</v>
      </c>
    </row>
    <row r="76" spans="1:9" x14ac:dyDescent="0.25">
      <c r="A76" s="84" t="s">
        <v>190</v>
      </c>
      <c r="B76" s="61" t="s">
        <v>35</v>
      </c>
      <c r="C76" s="53">
        <v>2000</v>
      </c>
      <c r="D76" s="53">
        <v>2000</v>
      </c>
      <c r="E76" s="109">
        <v>872.63</v>
      </c>
      <c r="F76" s="53">
        <f t="shared" si="2"/>
        <v>43.631500000000003</v>
      </c>
    </row>
    <row r="77" spans="1:9" x14ac:dyDescent="0.25">
      <c r="A77" s="84" t="s">
        <v>165</v>
      </c>
      <c r="B77" s="61" t="s">
        <v>98</v>
      </c>
      <c r="C77" s="53">
        <v>1000</v>
      </c>
      <c r="D77" s="53">
        <v>1000</v>
      </c>
      <c r="E77" s="109" t="s">
        <v>207</v>
      </c>
      <c r="F77" s="53" t="s">
        <v>207</v>
      </c>
    </row>
    <row r="78" spans="1:9" x14ac:dyDescent="0.25">
      <c r="A78" s="84" t="s">
        <v>166</v>
      </c>
      <c r="B78" s="61" t="s">
        <v>99</v>
      </c>
      <c r="C78" s="53">
        <v>0</v>
      </c>
      <c r="D78" s="53">
        <v>0</v>
      </c>
      <c r="E78" s="109">
        <v>203</v>
      </c>
      <c r="F78" s="53" t="s">
        <v>207</v>
      </c>
    </row>
    <row r="79" spans="1:9" x14ac:dyDescent="0.25">
      <c r="A79" s="84" t="s">
        <v>167</v>
      </c>
      <c r="B79" s="61" t="s">
        <v>101</v>
      </c>
      <c r="C79" s="53">
        <v>1000</v>
      </c>
      <c r="D79" s="53">
        <v>1000</v>
      </c>
      <c r="E79" s="109">
        <v>105.24</v>
      </c>
      <c r="F79" s="53">
        <f t="shared" si="2"/>
        <v>10.524000000000001</v>
      </c>
    </row>
    <row r="80" spans="1:9" x14ac:dyDescent="0.25">
      <c r="A80" s="84" t="s">
        <v>168</v>
      </c>
      <c r="B80" s="61" t="s">
        <v>102</v>
      </c>
      <c r="C80" s="53">
        <v>2000</v>
      </c>
      <c r="D80" s="53">
        <v>2000</v>
      </c>
      <c r="E80" s="109">
        <v>1100.51</v>
      </c>
      <c r="F80" s="53">
        <f t="shared" si="2"/>
        <v>55.025500000000008</v>
      </c>
    </row>
    <row r="81" spans="1:6" x14ac:dyDescent="0.25">
      <c r="A81" s="84" t="s">
        <v>169</v>
      </c>
      <c r="B81" s="61" t="s">
        <v>103</v>
      </c>
      <c r="C81" s="53">
        <v>2000</v>
      </c>
      <c r="D81" s="53">
        <v>0</v>
      </c>
      <c r="E81" s="109" t="s">
        <v>207</v>
      </c>
      <c r="F81" s="53" t="s">
        <v>207</v>
      </c>
    </row>
    <row r="82" spans="1:6" ht="25.5" x14ac:dyDescent="0.25">
      <c r="A82" s="84" t="s">
        <v>170</v>
      </c>
      <c r="B82" s="61" t="s">
        <v>104</v>
      </c>
      <c r="C82" s="53">
        <v>2500</v>
      </c>
      <c r="D82" s="53">
        <v>0</v>
      </c>
      <c r="E82" s="109" t="s">
        <v>207</v>
      </c>
      <c r="F82" s="53" t="s">
        <v>207</v>
      </c>
    </row>
    <row r="83" spans="1:6" x14ac:dyDescent="0.25">
      <c r="A83" s="84" t="s">
        <v>171</v>
      </c>
      <c r="B83" s="61" t="s">
        <v>105</v>
      </c>
      <c r="C83" s="53">
        <v>500</v>
      </c>
      <c r="D83" s="53">
        <v>0</v>
      </c>
      <c r="E83" s="109" t="s">
        <v>207</v>
      </c>
      <c r="F83" s="53" t="s">
        <v>207</v>
      </c>
    </row>
    <row r="84" spans="1:6" x14ac:dyDescent="0.25">
      <c r="A84" s="84" t="s">
        <v>172</v>
      </c>
      <c r="B84" s="61" t="s">
        <v>106</v>
      </c>
      <c r="C84" s="53">
        <v>1000</v>
      </c>
      <c r="D84" s="53">
        <v>0</v>
      </c>
      <c r="E84" s="109" t="s">
        <v>207</v>
      </c>
      <c r="F84" s="53" t="s">
        <v>207</v>
      </c>
    </row>
    <row r="85" spans="1:6" x14ac:dyDescent="0.25">
      <c r="A85" s="84" t="s">
        <v>173</v>
      </c>
      <c r="B85" s="61" t="s">
        <v>108</v>
      </c>
      <c r="C85" s="53">
        <v>1000</v>
      </c>
      <c r="D85" s="53">
        <v>1000</v>
      </c>
      <c r="E85" s="109">
        <v>577.87</v>
      </c>
      <c r="F85" s="53">
        <f t="shared" si="2"/>
        <v>57.786999999999999</v>
      </c>
    </row>
    <row r="86" spans="1:6" x14ac:dyDescent="0.25">
      <c r="A86" s="84" t="s">
        <v>174</v>
      </c>
      <c r="B86" s="61" t="s">
        <v>109</v>
      </c>
      <c r="C86" s="53">
        <v>5500</v>
      </c>
      <c r="D86" s="53">
        <v>5500</v>
      </c>
      <c r="E86" s="109">
        <v>8952.5400000000009</v>
      </c>
      <c r="F86" s="53">
        <f t="shared" si="2"/>
        <v>162.77345454545454</v>
      </c>
    </row>
    <row r="87" spans="1:6" x14ac:dyDescent="0.25">
      <c r="A87" s="84" t="s">
        <v>175</v>
      </c>
      <c r="B87" s="61" t="s">
        <v>110</v>
      </c>
      <c r="C87" s="53">
        <v>3000</v>
      </c>
      <c r="D87" s="53">
        <v>3000</v>
      </c>
      <c r="E87" s="109">
        <v>829.65</v>
      </c>
      <c r="F87" s="53">
        <f t="shared" si="2"/>
        <v>27.655000000000001</v>
      </c>
    </row>
    <row r="88" spans="1:6" x14ac:dyDescent="0.25">
      <c r="A88" s="84" t="s">
        <v>176</v>
      </c>
      <c r="B88" s="61" t="s">
        <v>116</v>
      </c>
      <c r="C88" s="53">
        <v>0</v>
      </c>
      <c r="D88" s="53">
        <v>0</v>
      </c>
      <c r="E88" s="53" t="s">
        <v>207</v>
      </c>
      <c r="F88" s="53" t="s">
        <v>207</v>
      </c>
    </row>
    <row r="89" spans="1:6" x14ac:dyDescent="0.25">
      <c r="A89" s="84" t="s">
        <v>177</v>
      </c>
      <c r="B89" s="61" t="s">
        <v>115</v>
      </c>
      <c r="C89" s="53">
        <v>500</v>
      </c>
      <c r="D89" s="53">
        <v>500</v>
      </c>
      <c r="E89" s="53" t="s">
        <v>207</v>
      </c>
      <c r="F89" s="53" t="s">
        <v>207</v>
      </c>
    </row>
    <row r="90" spans="1:6" x14ac:dyDescent="0.25">
      <c r="A90" s="84" t="s">
        <v>178</v>
      </c>
      <c r="B90" s="61" t="s">
        <v>114</v>
      </c>
      <c r="C90" s="53">
        <v>500</v>
      </c>
      <c r="D90" s="53">
        <v>500</v>
      </c>
      <c r="E90" s="109">
        <v>27.1</v>
      </c>
      <c r="F90" s="53">
        <f t="shared" si="2"/>
        <v>5.4200000000000008</v>
      </c>
    </row>
    <row r="91" spans="1:6" x14ac:dyDescent="0.25">
      <c r="A91" s="84" t="s">
        <v>179</v>
      </c>
      <c r="B91" s="61" t="s">
        <v>113</v>
      </c>
      <c r="C91" s="53">
        <v>20000</v>
      </c>
      <c r="D91" s="53">
        <v>20000</v>
      </c>
      <c r="E91" s="109">
        <v>35030.400000000001</v>
      </c>
      <c r="F91" s="53">
        <f t="shared" si="2"/>
        <v>175.15199999999999</v>
      </c>
    </row>
    <row r="92" spans="1:6" x14ac:dyDescent="0.25">
      <c r="A92" s="84" t="s">
        <v>180</v>
      </c>
      <c r="B92" s="61" t="s">
        <v>112</v>
      </c>
      <c r="C92" s="53">
        <v>4000</v>
      </c>
      <c r="D92" s="53">
        <v>4000</v>
      </c>
      <c r="E92" s="109">
        <v>37.5</v>
      </c>
      <c r="F92" s="53">
        <f t="shared" si="2"/>
        <v>0.9375</v>
      </c>
    </row>
    <row r="93" spans="1:6" x14ac:dyDescent="0.25">
      <c r="A93" s="84" t="s">
        <v>188</v>
      </c>
      <c r="B93" s="61" t="s">
        <v>111</v>
      </c>
      <c r="C93" s="53">
        <v>3000</v>
      </c>
      <c r="D93" s="53">
        <v>3000</v>
      </c>
      <c r="E93" s="109">
        <v>6841.36</v>
      </c>
      <c r="F93" s="53">
        <f t="shared" si="2"/>
        <v>228.04533333333333</v>
      </c>
    </row>
    <row r="94" spans="1:6" ht="25.5" x14ac:dyDescent="0.25">
      <c r="A94" s="84" t="s">
        <v>189</v>
      </c>
      <c r="B94" s="61" t="s">
        <v>117</v>
      </c>
      <c r="C94" s="53">
        <v>0</v>
      </c>
      <c r="D94" s="53">
        <v>0</v>
      </c>
      <c r="E94" s="109">
        <v>911.99</v>
      </c>
      <c r="F94" s="53" t="s">
        <v>207</v>
      </c>
    </row>
    <row r="95" spans="1:6" x14ac:dyDescent="0.25">
      <c r="A95" s="84" t="s">
        <v>182</v>
      </c>
      <c r="B95" s="61" t="s">
        <v>120</v>
      </c>
      <c r="C95" s="53">
        <v>14000</v>
      </c>
      <c r="D95" s="53">
        <v>14000</v>
      </c>
      <c r="E95" s="109">
        <v>961.08</v>
      </c>
      <c r="F95" s="53">
        <f t="shared" si="2"/>
        <v>6.8648571428571437</v>
      </c>
    </row>
    <row r="96" spans="1:6" x14ac:dyDescent="0.25">
      <c r="A96" s="84" t="s">
        <v>183</v>
      </c>
      <c r="B96" s="61" t="s">
        <v>121</v>
      </c>
      <c r="C96" s="53">
        <v>4000</v>
      </c>
      <c r="D96" s="53">
        <v>4000</v>
      </c>
      <c r="E96" s="109">
        <v>3539.05</v>
      </c>
      <c r="F96" s="53">
        <f t="shared" si="2"/>
        <v>88.476250000000007</v>
      </c>
    </row>
    <row r="97" spans="1:9" x14ac:dyDescent="0.25">
      <c r="A97" s="84" t="s">
        <v>185</v>
      </c>
      <c r="B97" s="61" t="s">
        <v>123</v>
      </c>
      <c r="C97" s="53">
        <v>300</v>
      </c>
      <c r="D97" s="53">
        <v>300</v>
      </c>
      <c r="E97" s="109">
        <v>190</v>
      </c>
      <c r="F97" s="53">
        <f t="shared" si="2"/>
        <v>63.333333333333329</v>
      </c>
    </row>
    <row r="98" spans="1:9" x14ac:dyDescent="0.25">
      <c r="A98" s="84" t="s">
        <v>186</v>
      </c>
      <c r="B98" s="61" t="s">
        <v>118</v>
      </c>
      <c r="C98" s="53">
        <v>1500</v>
      </c>
      <c r="D98" s="53">
        <v>1500</v>
      </c>
      <c r="E98" s="109">
        <v>725.74</v>
      </c>
      <c r="F98" s="53">
        <f t="shared" si="2"/>
        <v>48.382666666666665</v>
      </c>
    </row>
    <row r="99" spans="1:9" x14ac:dyDescent="0.25">
      <c r="A99" s="130" t="s">
        <v>67</v>
      </c>
      <c r="B99" s="85" t="s">
        <v>68</v>
      </c>
      <c r="C99" s="131">
        <v>200</v>
      </c>
      <c r="D99" s="131">
        <v>200</v>
      </c>
      <c r="E99" s="132">
        <v>0.19</v>
      </c>
      <c r="F99" s="131">
        <f t="shared" ref="F99:F100" si="3">E99/D99*100</f>
        <v>9.5000000000000001E-2</v>
      </c>
    </row>
    <row r="100" spans="1:9" ht="25.5" x14ac:dyDescent="0.25">
      <c r="A100" s="84" t="s">
        <v>187</v>
      </c>
      <c r="B100" s="61" t="s">
        <v>125</v>
      </c>
      <c r="C100" s="53">
        <v>200</v>
      </c>
      <c r="D100" s="53">
        <v>200</v>
      </c>
      <c r="E100" s="109">
        <v>0.19</v>
      </c>
      <c r="F100" s="53">
        <f t="shared" si="3"/>
        <v>9.5000000000000001E-2</v>
      </c>
    </row>
    <row r="101" spans="1:9" ht="25.5" x14ac:dyDescent="0.25">
      <c r="A101" s="84" t="s">
        <v>191</v>
      </c>
      <c r="B101" s="61" t="s">
        <v>126</v>
      </c>
      <c r="C101" s="53" t="s">
        <v>207</v>
      </c>
      <c r="D101" s="53" t="s">
        <v>207</v>
      </c>
      <c r="E101" s="109" t="s">
        <v>207</v>
      </c>
      <c r="F101" s="53" t="s">
        <v>207</v>
      </c>
    </row>
    <row r="102" spans="1:9" ht="25.5" x14ac:dyDescent="0.25">
      <c r="A102" s="134" t="s">
        <v>75</v>
      </c>
      <c r="B102" s="135" t="s">
        <v>76</v>
      </c>
      <c r="C102" s="53" t="s">
        <v>207</v>
      </c>
      <c r="D102" s="53" t="s">
        <v>207</v>
      </c>
      <c r="E102" s="136">
        <v>1500</v>
      </c>
      <c r="F102" s="53" t="s">
        <v>207</v>
      </c>
      <c r="G102" s="58"/>
      <c r="H102" s="58"/>
      <c r="I102" s="58"/>
    </row>
    <row r="103" spans="1:9" ht="25.5" x14ac:dyDescent="0.25">
      <c r="A103" s="130" t="s">
        <v>77</v>
      </c>
      <c r="B103" s="85" t="s">
        <v>78</v>
      </c>
      <c r="C103" s="53" t="s">
        <v>207</v>
      </c>
      <c r="D103" s="53" t="s">
        <v>207</v>
      </c>
      <c r="E103" s="132">
        <v>1500</v>
      </c>
      <c r="F103" s="53" t="s">
        <v>207</v>
      </c>
    </row>
    <row r="104" spans="1:9" ht="25.5" x14ac:dyDescent="0.25">
      <c r="A104" s="84" t="s">
        <v>198</v>
      </c>
      <c r="B104" s="61" t="s">
        <v>143</v>
      </c>
      <c r="C104" s="53" t="s">
        <v>207</v>
      </c>
      <c r="D104" s="53" t="s">
        <v>207</v>
      </c>
      <c r="E104" s="109" t="s">
        <v>207</v>
      </c>
      <c r="F104" s="53" t="s">
        <v>207</v>
      </c>
    </row>
    <row r="105" spans="1:9" x14ac:dyDescent="0.25">
      <c r="A105" s="84" t="s">
        <v>196</v>
      </c>
      <c r="B105" s="61" t="s">
        <v>145</v>
      </c>
      <c r="C105" s="53" t="s">
        <v>207</v>
      </c>
      <c r="D105" s="53" t="s">
        <v>207</v>
      </c>
      <c r="E105" s="109">
        <v>1500</v>
      </c>
      <c r="F105" s="53" t="s">
        <v>207</v>
      </c>
    </row>
    <row r="106" spans="1:9" x14ac:dyDescent="0.25">
      <c r="A106" s="84" t="s">
        <v>197</v>
      </c>
      <c r="B106" s="61" t="s">
        <v>146</v>
      </c>
      <c r="C106" s="53" t="s">
        <v>207</v>
      </c>
      <c r="D106" s="53" t="s">
        <v>207</v>
      </c>
      <c r="E106" s="109">
        <v>0</v>
      </c>
      <c r="F106" s="53" t="s">
        <v>207</v>
      </c>
    </row>
    <row r="107" spans="1:9" x14ac:dyDescent="0.25">
      <c r="A107" s="128" t="s">
        <v>200</v>
      </c>
      <c r="B107" s="123" t="s">
        <v>74</v>
      </c>
      <c r="C107" s="124">
        <v>0</v>
      </c>
      <c r="D107" s="124">
        <v>0</v>
      </c>
      <c r="E107" s="125">
        <v>330</v>
      </c>
      <c r="F107" s="124" t="s">
        <v>207</v>
      </c>
    </row>
    <row r="108" spans="1:9" x14ac:dyDescent="0.25">
      <c r="A108" s="121" t="s">
        <v>73</v>
      </c>
      <c r="B108" s="120" t="s">
        <v>74</v>
      </c>
      <c r="C108" s="59">
        <v>0</v>
      </c>
      <c r="D108" s="59">
        <v>0</v>
      </c>
      <c r="E108" s="110">
        <v>330</v>
      </c>
      <c r="F108" s="59" t="s">
        <v>207</v>
      </c>
      <c r="G108" s="60"/>
      <c r="H108" s="60"/>
      <c r="I108" s="60"/>
    </row>
    <row r="109" spans="1:9" s="56" customFormat="1" x14ac:dyDescent="0.25">
      <c r="A109" s="54" t="s">
        <v>60</v>
      </c>
      <c r="B109" s="52" t="s">
        <v>61</v>
      </c>
      <c r="C109" s="55">
        <v>0</v>
      </c>
      <c r="D109" s="53">
        <v>0</v>
      </c>
      <c r="E109" s="109">
        <v>330</v>
      </c>
      <c r="F109" s="53" t="s">
        <v>207</v>
      </c>
    </row>
    <row r="110" spans="1:9" ht="25.5" x14ac:dyDescent="0.25">
      <c r="A110" s="57" t="s">
        <v>71</v>
      </c>
      <c r="B110" s="52" t="s">
        <v>72</v>
      </c>
      <c r="C110" s="53">
        <v>0</v>
      </c>
      <c r="D110" s="53">
        <v>0</v>
      </c>
      <c r="F110" s="53" t="s">
        <v>207</v>
      </c>
      <c r="G110" s="58"/>
      <c r="H110" s="58"/>
      <c r="I110" s="58"/>
    </row>
    <row r="111" spans="1:9" x14ac:dyDescent="0.25">
      <c r="A111" s="62" t="s">
        <v>66</v>
      </c>
      <c r="B111" s="61" t="s">
        <v>13</v>
      </c>
      <c r="C111" s="53">
        <v>0</v>
      </c>
      <c r="D111" s="53">
        <v>0</v>
      </c>
      <c r="E111" s="109" t="s">
        <v>207</v>
      </c>
      <c r="F111" s="53" t="s">
        <v>207</v>
      </c>
    </row>
    <row r="112" spans="1:9" x14ac:dyDescent="0.25">
      <c r="A112" s="84" t="s">
        <v>190</v>
      </c>
      <c r="B112" s="61" t="s">
        <v>35</v>
      </c>
      <c r="C112" s="53">
        <v>0</v>
      </c>
      <c r="D112" s="53">
        <v>0</v>
      </c>
      <c r="E112" s="109">
        <v>330</v>
      </c>
      <c r="F112" s="53" t="s">
        <v>207</v>
      </c>
    </row>
    <row r="113" spans="1:6" x14ac:dyDescent="0.25">
      <c r="A113" s="84" t="s">
        <v>175</v>
      </c>
      <c r="B113" s="61" t="s">
        <v>110</v>
      </c>
      <c r="C113" s="53">
        <v>0</v>
      </c>
      <c r="D113" s="53">
        <v>0</v>
      </c>
      <c r="E113" s="109" t="s">
        <v>207</v>
      </c>
      <c r="F113" s="53" t="s">
        <v>207</v>
      </c>
    </row>
    <row r="114" spans="1:6" x14ac:dyDescent="0.25">
      <c r="A114" s="84" t="s">
        <v>179</v>
      </c>
      <c r="B114" s="61" t="s">
        <v>113</v>
      </c>
      <c r="C114" s="53">
        <v>0</v>
      </c>
      <c r="D114" s="53">
        <v>0</v>
      </c>
      <c r="E114" s="109" t="s">
        <v>207</v>
      </c>
      <c r="F114" s="53" t="s">
        <v>207</v>
      </c>
    </row>
    <row r="115" spans="1:6" x14ac:dyDescent="0.25">
      <c r="A115" s="84" t="s">
        <v>188</v>
      </c>
      <c r="B115" s="61" t="s">
        <v>111</v>
      </c>
      <c r="C115" s="53">
        <v>0</v>
      </c>
      <c r="D115" s="53">
        <v>0</v>
      </c>
      <c r="E115" s="109" t="s">
        <v>207</v>
      </c>
      <c r="F115" s="53" t="s">
        <v>207</v>
      </c>
    </row>
    <row r="116" spans="1:6" ht="25.5" x14ac:dyDescent="0.25">
      <c r="A116" s="84" t="s">
        <v>189</v>
      </c>
      <c r="B116" s="61" t="s">
        <v>117</v>
      </c>
      <c r="C116" s="53">
        <v>0</v>
      </c>
      <c r="D116" s="53">
        <v>0</v>
      </c>
      <c r="E116" s="109" t="s">
        <v>207</v>
      </c>
      <c r="F116" s="53" t="s">
        <v>207</v>
      </c>
    </row>
    <row r="117" spans="1:6" ht="25.5" x14ac:dyDescent="0.25">
      <c r="A117" s="106" t="s">
        <v>213</v>
      </c>
      <c r="B117" s="107" t="s">
        <v>214</v>
      </c>
      <c r="C117" s="105">
        <v>16600</v>
      </c>
      <c r="D117" s="105">
        <v>16600</v>
      </c>
      <c r="E117" s="105">
        <v>43534.19</v>
      </c>
      <c r="F117" s="104">
        <f t="shared" ref="F117:F124" si="4">E117/D117*100</f>
        <v>262.25415662650602</v>
      </c>
    </row>
    <row r="118" spans="1:6" ht="25.5" x14ac:dyDescent="0.25">
      <c r="A118" s="57" t="s">
        <v>62</v>
      </c>
      <c r="B118" s="52" t="s">
        <v>63</v>
      </c>
      <c r="C118" s="97">
        <v>16600</v>
      </c>
      <c r="D118" s="97">
        <v>16600</v>
      </c>
      <c r="E118" s="97">
        <v>43534.19</v>
      </c>
      <c r="F118" s="59">
        <f t="shared" si="4"/>
        <v>262.25415662650602</v>
      </c>
    </row>
    <row r="119" spans="1:6" x14ac:dyDescent="0.25">
      <c r="A119" s="62" t="s">
        <v>66</v>
      </c>
      <c r="B119" s="61" t="s">
        <v>13</v>
      </c>
      <c r="C119" s="98">
        <v>16600</v>
      </c>
      <c r="D119" s="98">
        <v>16600</v>
      </c>
      <c r="E119" s="98">
        <v>43534.19</v>
      </c>
      <c r="F119" s="53">
        <f t="shared" si="4"/>
        <v>262.25415662650602</v>
      </c>
    </row>
    <row r="120" spans="1:6" x14ac:dyDescent="0.25">
      <c r="A120" s="84" t="s">
        <v>167</v>
      </c>
      <c r="B120" s="61" t="s">
        <v>101</v>
      </c>
      <c r="C120" s="53">
        <v>0</v>
      </c>
      <c r="D120" s="53">
        <v>0</v>
      </c>
      <c r="E120" s="53">
        <v>0</v>
      </c>
      <c r="F120" s="53">
        <v>0</v>
      </c>
    </row>
    <row r="121" spans="1:6" x14ac:dyDescent="0.25">
      <c r="A121" s="84" t="s">
        <v>168</v>
      </c>
      <c r="B121" s="61" t="s">
        <v>102</v>
      </c>
      <c r="C121" s="98">
        <v>800</v>
      </c>
      <c r="D121" s="98">
        <v>800</v>
      </c>
      <c r="E121" s="98">
        <v>1568.19</v>
      </c>
      <c r="F121" s="53">
        <f t="shared" si="4"/>
        <v>196.02375000000001</v>
      </c>
    </row>
    <row r="122" spans="1:6" x14ac:dyDescent="0.25">
      <c r="A122" s="84" t="s">
        <v>173</v>
      </c>
      <c r="B122" s="61" t="s">
        <v>108</v>
      </c>
      <c r="C122" s="98">
        <v>2200</v>
      </c>
      <c r="D122" s="98">
        <v>2200</v>
      </c>
      <c r="E122" s="98">
        <v>3601.74</v>
      </c>
      <c r="F122" s="53">
        <f t="shared" si="4"/>
        <v>163.71545454545452</v>
      </c>
    </row>
    <row r="123" spans="1:6" x14ac:dyDescent="0.25">
      <c r="A123" s="84" t="s">
        <v>179</v>
      </c>
      <c r="B123" s="61" t="s">
        <v>113</v>
      </c>
      <c r="C123" s="98">
        <v>13400</v>
      </c>
      <c r="D123" s="98">
        <v>13400</v>
      </c>
      <c r="E123" s="98">
        <v>37636.550000000003</v>
      </c>
      <c r="F123" s="53">
        <f t="shared" si="4"/>
        <v>280.86977611940301</v>
      </c>
    </row>
    <row r="124" spans="1:6" x14ac:dyDescent="0.25">
      <c r="A124" s="84" t="s">
        <v>183</v>
      </c>
      <c r="B124" s="61" t="s">
        <v>121</v>
      </c>
      <c r="C124" s="98">
        <v>200</v>
      </c>
      <c r="D124" s="98">
        <v>200</v>
      </c>
      <c r="E124" s="98">
        <v>727.71</v>
      </c>
      <c r="F124" s="53">
        <f t="shared" si="4"/>
        <v>363.85500000000002</v>
      </c>
    </row>
  </sheetData>
  <mergeCells count="1">
    <mergeCell ref="A2:F2"/>
  </mergeCells>
  <phoneticPr fontId="29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CMR</cp:lastModifiedBy>
  <cp:lastPrinted>2025-07-09T08:11:23Z</cp:lastPrinted>
  <dcterms:created xsi:type="dcterms:W3CDTF">2022-08-12T12:51:27Z</dcterms:created>
  <dcterms:modified xsi:type="dcterms:W3CDTF">2025-07-21T07:34:08Z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